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050" firstSheet="5" activeTab="5"/>
  </bookViews>
  <sheets>
    <sheet name="abst. for rev (2)" sheetId="38" state="hidden" r:id="rId1"/>
    <sheet name="Sheet1" sheetId="36" state="hidden" r:id="rId2"/>
    <sheet name="abst.2" sheetId="33" state="hidden" r:id="rId3"/>
    <sheet name="cat-wise abstract" sheetId="34" state="hidden" r:id="rId4"/>
    <sheet name="abstract" sheetId="32" state="hidden" r:id="rId5"/>
    <sheet name="Package-1" sheetId="1" r:id="rId6"/>
    <sheet name="Package-2" sheetId="2" r:id="rId7"/>
    <sheet name="Package-3" sheetId="3" state="hidden" r:id="rId8"/>
    <sheet name="Package-04" sheetId="7" r:id="rId9"/>
    <sheet name="Package-07" sheetId="10" r:id="rId10"/>
    <sheet name="Package-08" sheetId="11" r:id="rId11"/>
    <sheet name="Package-16" sheetId="5" state="hidden" r:id="rId12"/>
    <sheet name="Package-21" sheetId="31" r:id="rId13"/>
  </sheets>
  <definedNames>
    <definedName name="_xlnm._FilterDatabase" localSheetId="4" hidden="1">abstract!$A$2:$AB$34</definedName>
    <definedName name="_xlnm.Print_Area" localSheetId="0">'abst. for rev (2)'!$A$1:$G$12</definedName>
    <definedName name="_xlnm.Print_Area" localSheetId="2">abst.2!$A$4:$Q$11</definedName>
  </definedNames>
  <calcPr calcId="152511"/>
</workbook>
</file>

<file path=xl/calcChain.xml><?xml version="1.0" encoding="utf-8"?>
<calcChain xmlns="http://schemas.openxmlformats.org/spreadsheetml/2006/main">
  <c r="J51" i="2" l="1"/>
  <c r="V38" i="32" l="1"/>
  <c r="U38" i="32"/>
  <c r="T39" i="32"/>
  <c r="T38" i="32"/>
  <c r="C12" i="38" l="1"/>
  <c r="C8" i="38"/>
  <c r="D8" i="36"/>
  <c r="V54" i="34"/>
  <c r="V53" i="34"/>
  <c r="D48" i="34" l="1"/>
  <c r="E48" i="34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C48" i="34"/>
  <c r="D35" i="34"/>
  <c r="E35" i="34"/>
  <c r="F35" i="34"/>
  <c r="G35" i="34"/>
  <c r="H35" i="34"/>
  <c r="I35" i="34"/>
  <c r="J35" i="34"/>
  <c r="K35" i="34"/>
  <c r="L35" i="34"/>
  <c r="M35" i="34"/>
  <c r="N35" i="34"/>
  <c r="O35" i="34"/>
  <c r="P35" i="34"/>
  <c r="Q35" i="34"/>
  <c r="R35" i="34"/>
  <c r="S35" i="34"/>
  <c r="T35" i="34"/>
  <c r="C35" i="34"/>
  <c r="D26" i="34"/>
  <c r="E26" i="34"/>
  <c r="F26" i="34"/>
  <c r="G26" i="34"/>
  <c r="H26" i="34"/>
  <c r="I26" i="34"/>
  <c r="J26" i="34"/>
  <c r="K26" i="34"/>
  <c r="L26" i="34"/>
  <c r="M26" i="34"/>
  <c r="N26" i="34"/>
  <c r="O26" i="34"/>
  <c r="P26" i="34"/>
  <c r="Q26" i="34"/>
  <c r="R26" i="34"/>
  <c r="S26" i="34"/>
  <c r="T26" i="34"/>
  <c r="C26" i="34"/>
  <c r="D16" i="34"/>
  <c r="E16" i="34"/>
  <c r="F16" i="34"/>
  <c r="G16" i="34"/>
  <c r="H16" i="34"/>
  <c r="I16" i="34"/>
  <c r="J16" i="34"/>
  <c r="K16" i="34"/>
  <c r="L16" i="34"/>
  <c r="M16" i="34"/>
  <c r="N16" i="34"/>
  <c r="O16" i="34"/>
  <c r="P16" i="34"/>
  <c r="Q16" i="34"/>
  <c r="R16" i="34"/>
  <c r="S16" i="34"/>
  <c r="T16" i="34"/>
  <c r="C16" i="34"/>
  <c r="AA16" i="34"/>
  <c r="P11" i="33" l="1"/>
  <c r="O11" i="33"/>
  <c r="J11" i="33"/>
  <c r="K11" i="33"/>
  <c r="L11" i="33"/>
  <c r="M11" i="33"/>
  <c r="N11" i="33"/>
  <c r="I11" i="33"/>
  <c r="E9" i="33"/>
  <c r="AA34" i="32" l="1"/>
  <c r="D34" i="32"/>
  <c r="E34" i="32"/>
  <c r="F34" i="32"/>
  <c r="G34" i="32"/>
  <c r="H34" i="32"/>
  <c r="I34" i="32"/>
  <c r="J34" i="32"/>
  <c r="K34" i="32"/>
  <c r="L34" i="32"/>
  <c r="M34" i="32"/>
  <c r="N34" i="32"/>
  <c r="O34" i="32"/>
  <c r="P34" i="32"/>
  <c r="Q34" i="32"/>
  <c r="R34" i="32"/>
  <c r="S34" i="32"/>
  <c r="T34" i="32"/>
  <c r="C34" i="32"/>
  <c r="F62" i="31"/>
  <c r="G62" i="31"/>
  <c r="H62" i="31"/>
  <c r="I62" i="31"/>
  <c r="J62" i="31"/>
  <c r="K62" i="31"/>
  <c r="L62" i="31"/>
  <c r="M62" i="31"/>
  <c r="N62" i="31"/>
  <c r="O62" i="31"/>
  <c r="P62" i="31"/>
  <c r="Q62" i="31"/>
  <c r="R62" i="31"/>
  <c r="T62" i="31"/>
  <c r="V62" i="31"/>
  <c r="W62" i="31"/>
  <c r="S61" i="31"/>
  <c r="S60" i="31"/>
  <c r="S59" i="31"/>
  <c r="S58" i="31"/>
  <c r="S57" i="31"/>
  <c r="S56" i="31"/>
  <c r="U56" i="31" s="1"/>
  <c r="S55" i="31"/>
  <c r="S54" i="31"/>
  <c r="S52" i="31"/>
  <c r="S51" i="31"/>
  <c r="U51" i="31" s="1"/>
  <c r="S50" i="31"/>
  <c r="S49" i="31"/>
  <c r="S48" i="31"/>
  <c r="S47" i="31"/>
  <c r="U47" i="31" s="1"/>
  <c r="S46" i="31"/>
  <c r="U46" i="31" s="1"/>
  <c r="S45" i="31"/>
  <c r="U45" i="31" s="1"/>
  <c r="S44" i="31"/>
  <c r="S43" i="31"/>
  <c r="U43" i="31" s="1"/>
  <c r="S42" i="31"/>
  <c r="U42" i="31" s="1"/>
  <c r="S41" i="31"/>
  <c r="S40" i="31"/>
  <c r="S39" i="31"/>
  <c r="U39" i="31" s="1"/>
  <c r="S38" i="31"/>
  <c r="S37" i="31"/>
  <c r="U37" i="31" s="1"/>
  <c r="S36" i="31"/>
  <c r="S35" i="31"/>
  <c r="S34" i="31"/>
  <c r="U34" i="31" s="1"/>
  <c r="S33" i="31"/>
  <c r="U33" i="31" s="1"/>
  <c r="S32" i="31"/>
  <c r="S31" i="31"/>
  <c r="U31" i="31" s="1"/>
  <c r="S30" i="31"/>
  <c r="S29" i="31"/>
  <c r="U29" i="31" s="1"/>
  <c r="S28" i="31"/>
  <c r="S27" i="31"/>
  <c r="U27" i="31" s="1"/>
  <c r="S26" i="31"/>
  <c r="U26" i="31" s="1"/>
  <c r="S25" i="31"/>
  <c r="U25" i="31" s="1"/>
  <c r="S24" i="31"/>
  <c r="S23" i="31"/>
  <c r="U23" i="31" s="1"/>
  <c r="S22" i="31"/>
  <c r="U22" i="31" s="1"/>
  <c r="S21" i="31"/>
  <c r="U21" i="31" s="1"/>
  <c r="S20" i="31"/>
  <c r="S19" i="31"/>
  <c r="U19" i="31" s="1"/>
  <c r="S18" i="31"/>
  <c r="S17" i="31"/>
  <c r="U17" i="31" s="1"/>
  <c r="S16" i="31"/>
  <c r="S15" i="31"/>
  <c r="U15" i="31" s="1"/>
  <c r="S14" i="31"/>
  <c r="U14" i="31" s="1"/>
  <c r="S13" i="31"/>
  <c r="U13" i="31" s="1"/>
  <c r="S12" i="31"/>
  <c r="S11" i="31"/>
  <c r="U11" i="31" s="1"/>
  <c r="S10" i="31"/>
  <c r="U10" i="31" s="1"/>
  <c r="S9" i="31"/>
  <c r="U9" i="31" s="1"/>
  <c r="S8" i="31"/>
  <c r="S7" i="31"/>
  <c r="S6" i="31"/>
  <c r="U6" i="31" s="1"/>
  <c r="S5" i="31"/>
  <c r="U5" i="31" s="1"/>
  <c r="U38" i="31" l="1"/>
  <c r="U35" i="31"/>
  <c r="U49" i="31"/>
  <c r="U55" i="31"/>
  <c r="U60" i="31"/>
  <c r="U58" i="31"/>
  <c r="U7" i="31"/>
  <c r="U30" i="31"/>
  <c r="S62" i="31"/>
  <c r="U18" i="31"/>
  <c r="U41" i="31"/>
  <c r="U50" i="31"/>
  <c r="U61" i="31"/>
  <c r="U59" i="31"/>
  <c r="U57" i="31"/>
  <c r="U8" i="31"/>
  <c r="U12" i="31"/>
  <c r="U16" i="31"/>
  <c r="U20" i="31"/>
  <c r="U24" i="31"/>
  <c r="U28" i="31"/>
  <c r="U32" i="31"/>
  <c r="U36" i="31"/>
  <c r="U40" i="31"/>
  <c r="U44" i="31"/>
  <c r="U48" i="31"/>
  <c r="U52" i="31"/>
  <c r="U54" i="31"/>
  <c r="U62" i="31" l="1"/>
  <c r="D7" i="38" l="1"/>
  <c r="E7" i="38" s="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H27" i="11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H14" i="10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J46" i="5"/>
  <c r="K46" i="5"/>
  <c r="L46" i="5"/>
  <c r="M46" i="5"/>
  <c r="N46" i="5"/>
  <c r="O46" i="5"/>
  <c r="P46" i="5"/>
  <c r="Q46" i="5"/>
  <c r="R46" i="5"/>
  <c r="S46" i="5"/>
  <c r="T46" i="5"/>
  <c r="V46" i="5"/>
  <c r="W46" i="5"/>
  <c r="X46" i="5"/>
  <c r="Z46" i="5"/>
  <c r="AA46" i="5"/>
  <c r="I46" i="5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I27" i="3"/>
  <c r="F51" i="2"/>
  <c r="G51" i="2"/>
  <c r="H51" i="2"/>
  <c r="I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Y45" i="5"/>
  <c r="AB45" i="5" s="1"/>
  <c r="Y44" i="5"/>
  <c r="AB44" i="5" s="1"/>
  <c r="Y43" i="5"/>
  <c r="AB43" i="5" s="1"/>
  <c r="Y42" i="5"/>
  <c r="AB42" i="5" s="1"/>
  <c r="Y41" i="5"/>
  <c r="AB41" i="5" s="1"/>
  <c r="AB40" i="5"/>
  <c r="Y40" i="5"/>
  <c r="AB39" i="5"/>
  <c r="Y39" i="5"/>
  <c r="Y38" i="5"/>
  <c r="AB38" i="5" s="1"/>
  <c r="Y37" i="5"/>
  <c r="AB37" i="5" s="1"/>
  <c r="Y36" i="5"/>
  <c r="AB36" i="5" s="1"/>
  <c r="Y35" i="5"/>
  <c r="AB35" i="5" s="1"/>
  <c r="AB34" i="5"/>
  <c r="Y34" i="5"/>
  <c r="Y33" i="5"/>
  <c r="U33" i="5"/>
  <c r="AB33" i="5" s="1"/>
  <c r="Y32" i="5"/>
  <c r="U32" i="5"/>
  <c r="AB32" i="5" s="1"/>
  <c r="AB31" i="5"/>
  <c r="Y31" i="5"/>
  <c r="U31" i="5"/>
  <c r="Y30" i="5"/>
  <c r="AB30" i="5" s="1"/>
  <c r="U30" i="5"/>
  <c r="Y29" i="5"/>
  <c r="U29" i="5"/>
  <c r="AB29" i="5" s="1"/>
  <c r="Y28" i="5"/>
  <c r="U28" i="5"/>
  <c r="AB28" i="5" s="1"/>
  <c r="AB27" i="5"/>
  <c r="Y27" i="5"/>
  <c r="U27" i="5"/>
  <c r="Y26" i="5"/>
  <c r="AB26" i="5" s="1"/>
  <c r="Y25" i="5"/>
  <c r="AB25" i="5" s="1"/>
  <c r="AB24" i="5"/>
  <c r="Y24" i="5"/>
  <c r="AB23" i="5"/>
  <c r="Y23" i="5"/>
  <c r="Y22" i="5"/>
  <c r="AB22" i="5" s="1"/>
  <c r="Y21" i="5"/>
  <c r="AB21" i="5" s="1"/>
  <c r="Y20" i="5"/>
  <c r="AB20" i="5" s="1"/>
  <c r="Y19" i="5"/>
  <c r="AB19" i="5" s="1"/>
  <c r="AB18" i="5"/>
  <c r="Y18" i="5"/>
  <c r="AB17" i="5"/>
  <c r="Y17" i="5"/>
  <c r="Y16" i="5"/>
  <c r="AB16" i="5" s="1"/>
  <c r="Y15" i="5"/>
  <c r="AB15" i="5" s="1"/>
  <c r="Y14" i="5"/>
  <c r="AB14" i="5" s="1"/>
  <c r="U14" i="5"/>
  <c r="AB13" i="5"/>
  <c r="Y13" i="5"/>
  <c r="Y12" i="5"/>
  <c r="U12" i="5"/>
  <c r="U46" i="5" s="1"/>
  <c r="Y11" i="5"/>
  <c r="AB11" i="5" s="1"/>
  <c r="Y10" i="5"/>
  <c r="AB10" i="5" s="1"/>
  <c r="Y9" i="5"/>
  <c r="AB9" i="5" s="1"/>
  <c r="Y8" i="5"/>
  <c r="AB8" i="5" s="1"/>
  <c r="AB7" i="5"/>
  <c r="Y7" i="5"/>
  <c r="AB6" i="5"/>
  <c r="Y6" i="5"/>
  <c r="Y46" i="5" s="1"/>
  <c r="AB26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27" i="3" s="1"/>
  <c r="D6" i="38" l="1"/>
  <c r="E6" i="38" s="1"/>
  <c r="D5" i="38"/>
  <c r="E5" i="38" s="1"/>
  <c r="D4" i="38"/>
  <c r="E4" i="38" s="1"/>
  <c r="D3" i="38"/>
  <c r="E3" i="38" s="1"/>
  <c r="D2" i="38"/>
  <c r="AB12" i="5"/>
  <c r="AB46" i="5" s="1"/>
  <c r="E2" i="38" l="1"/>
  <c r="E8" i="38" s="1"/>
  <c r="D8" i="38"/>
</calcChain>
</file>

<file path=xl/sharedStrings.xml><?xml version="1.0" encoding="utf-8"?>
<sst xmlns="http://schemas.openxmlformats.org/spreadsheetml/2006/main" count="2486" uniqueCount="799">
  <si>
    <t>PROPOSAL FOR STRENGTHENING OF ELECTRICAL NETWORK TO AVOID ELECTROCUTION OF ELEPHANTS  UNDER  KEONJHAR   DISTRICT</t>
  </si>
  <si>
    <t>SL No.</t>
  </si>
  <si>
    <t>Forest Division</t>
  </si>
  <si>
    <t>Forest Range</t>
  </si>
  <si>
    <t>Forest Section</t>
  </si>
  <si>
    <t>Forest Beat</t>
  </si>
  <si>
    <t>Electrical Division</t>
  </si>
  <si>
    <t>Electrical Section</t>
  </si>
  <si>
    <t>Village</t>
  </si>
  <si>
    <t>Stretch of  transmission lines in Km.</t>
  </si>
  <si>
    <t>GPS  coordinates</t>
  </si>
  <si>
    <t>Proposed Scope of Work</t>
  </si>
  <si>
    <t>Geo-Coordinate</t>
  </si>
  <si>
    <t>LT Interposing  Pole(With 9mtr PSC) ( in No.)</t>
  </si>
  <si>
    <t>3-Ph LT AB Cable (3x50+1x35+1x16mm2) ( in Km)</t>
  </si>
  <si>
    <t>Fixing of 16mm LT  Stay ( in Set)</t>
  </si>
  <si>
    <t>11 KV Interposing as per field requirement ( in No.)</t>
  </si>
  <si>
    <t>33KV Interposing as per field requirement ( in No.)</t>
  </si>
  <si>
    <t>11KV Insulated Conductor (99sqmm) in CKm</t>
  </si>
  <si>
    <t>Fixing of 18mm HT Stay ( in Set)</t>
  </si>
  <si>
    <t>Couping of Pole in No.</t>
  </si>
  <si>
    <t>Fencing of Sub-station(in No.)</t>
  </si>
  <si>
    <t>Spike(2nos. Per set per Pole) in No.</t>
  </si>
  <si>
    <t>VCB</t>
  </si>
  <si>
    <t xml:space="preserve">Estimated Cost incl  GST  in Rs. </t>
  </si>
  <si>
    <t>Latitude</t>
  </si>
  <si>
    <t>Longitude</t>
  </si>
  <si>
    <t>9 mtr PSC</t>
  </si>
  <si>
    <t>10 mtr PSC</t>
  </si>
  <si>
    <t>11 mtr PSC</t>
  </si>
  <si>
    <t>13 mtr RS Joist</t>
  </si>
  <si>
    <t>33KV</t>
  </si>
  <si>
    <t>11KV</t>
  </si>
  <si>
    <t>Packages</t>
  </si>
  <si>
    <t>Packages as per tender</t>
  </si>
  <si>
    <t>Nilgiri Wildlife Range</t>
  </si>
  <si>
    <t>Mitrapur</t>
  </si>
  <si>
    <t>CED,Bls</t>
  </si>
  <si>
    <t>Machhua- Kathpal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</si>
  <si>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34’ 12.00”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</si>
  <si>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46’ 16.0”</t>
    </r>
  </si>
  <si>
    <t>Kathpal (LT Line)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</si>
  <si>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34’ 16.12”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</si>
  <si>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46’ 35.16”</t>
    </r>
  </si>
  <si>
    <t>Bhanga sadaka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</si>
  <si>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34’ 56.02”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</si>
  <si>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45’ 13.15”</t>
    </r>
  </si>
  <si>
    <t>Nidapala chhaka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</si>
  <si>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35’ 07.84”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</si>
  <si>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45’ 03.45”</t>
    </r>
  </si>
  <si>
    <t>Sagrampur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</si>
  <si>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35’ 45.69”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</si>
  <si>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45’ 41.40”</t>
    </r>
  </si>
  <si>
    <t>Pundal-Purukhi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</si>
  <si>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35’ 48.73”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</si>
  <si>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46’ 36.49”</t>
    </r>
  </si>
  <si>
    <t>Kansa-Tindesh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</si>
  <si>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36’ 17.63”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</si>
  <si>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43’ 29.74”</t>
    </r>
  </si>
  <si>
    <t>Narasingpur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</si>
  <si>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36’ 14.70”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</si>
  <si>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43’ 54.31”</t>
    </r>
  </si>
  <si>
    <t>Junagadia-Gopalpur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</si>
  <si>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31’ 38.0”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</si>
  <si>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11.0”</t>
    </r>
  </si>
  <si>
    <t>Jaleswar Wildlife Range</t>
  </si>
  <si>
    <t>Kendukhunta</t>
  </si>
  <si>
    <t>JED, Jaleswar</t>
  </si>
  <si>
    <t>Hatigarh</t>
  </si>
  <si>
    <t>Kusagarh</t>
  </si>
  <si>
    <t>Gadasahi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</si>
  <si>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54' 11.7''</t>
    </r>
  </si>
  <si>
    <r>
      <t>87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13' 23.7''</t>
    </r>
  </si>
  <si>
    <t>Beherasahi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</si>
  <si>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53'23.2''</t>
    </r>
  </si>
  <si>
    <r>
      <t>87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14' 01.4''</t>
    </r>
  </si>
  <si>
    <t>Khudia Majhisahi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</si>
  <si>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53' 54.2''</t>
    </r>
  </si>
  <si>
    <r>
      <t>87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13' 13.9''</t>
    </r>
  </si>
  <si>
    <t>Raj Nagar`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</si>
  <si>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57' 02.2''</t>
    </r>
  </si>
  <si>
    <r>
      <t>87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13' 25.4''</t>
    </r>
  </si>
  <si>
    <t>Soro (Wildlife Range</t>
  </si>
  <si>
    <t>SED, Soro</t>
  </si>
  <si>
    <t>Soro No.I</t>
  </si>
  <si>
    <t>Gulunia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</si>
  <si>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20’38.7’’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</si>
  <si>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,35’,55.0’’</t>
    </r>
  </si>
  <si>
    <t>Hada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</si>
  <si>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,21’,23.5’’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</si>
  <si>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,36’,43.6’’</t>
    </r>
  </si>
  <si>
    <t>Patana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</si>
  <si>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,20’,57.2’’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</si>
  <si>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,36’,33.4’’</t>
    </r>
  </si>
  <si>
    <t>Phatamba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</si>
  <si>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,22’,17.8’’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</si>
  <si>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,37’,49.9’’</t>
    </r>
  </si>
  <si>
    <t>Jatapada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</si>
  <si>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,22’,45.0’’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</si>
  <si>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,37’,11.7’’</t>
    </r>
  </si>
  <si>
    <t>Uparagada</t>
  </si>
  <si>
    <t>Nuadahi</t>
  </si>
  <si>
    <t>Oupada</t>
  </si>
  <si>
    <t>Durgapur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</si>
  <si>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,20’,50.7’’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</si>
  <si>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,35’,37.3’’</t>
    </r>
  </si>
  <si>
    <t>Chinchida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</si>
  <si>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,21’,08.7’’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</si>
  <si>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,32’,50.6’’</t>
    </r>
  </si>
  <si>
    <t>Sorisapal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</si>
  <si>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,20’,25.4’’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</si>
  <si>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,28’,26.4’’</t>
    </r>
  </si>
  <si>
    <t>Rangamatia  Uparasahi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</si>
  <si>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,21’,03.2’’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</si>
  <si>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,28’,34.5’’</t>
    </r>
  </si>
  <si>
    <t>Majhisahi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</si>
  <si>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,20’,57..4’’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</si>
  <si>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,28’,37.7’’</t>
    </r>
  </si>
  <si>
    <t>Rangamatia Bila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</si>
  <si>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,20’,51.2’’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</si>
  <si>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,28’,42.9’’</t>
    </r>
  </si>
  <si>
    <t>Kusundaspur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</si>
  <si>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,20’,55.2’’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</si>
  <si>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,29’,07.2’’</t>
    </r>
  </si>
  <si>
    <t>Atasahi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</si>
  <si>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,21’29.8’’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</si>
  <si>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,29’,21.6’’</t>
    </r>
  </si>
  <si>
    <t>Bharadabhati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</si>
  <si>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,21’,39.3’’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</si>
  <si>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,29’,16.6’’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</si>
  <si>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,21’,50.6’’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</si>
  <si>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,29’,16.3’’</t>
    </r>
  </si>
  <si>
    <t>Gadasahi School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</si>
  <si>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,21’,53.1’’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</si>
  <si>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,29’,23.9’’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</si>
  <si>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,21’,40.1’’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</si>
  <si>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,29’,24.0’’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</si>
  <si>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,21’,22.7’’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</si>
  <si>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,29’,57.4’’</t>
    </r>
  </si>
  <si>
    <t>Patharpada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</si>
  <si>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,21’,19.6’’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</si>
  <si>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,30’,06.8’’</t>
    </r>
  </si>
  <si>
    <t>Chatirsahi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</si>
  <si>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,20’,21.4’’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</si>
  <si>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,30’,57.3’’</t>
    </r>
  </si>
  <si>
    <t>Sriramkhunta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</si>
  <si>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,21’,18.5’’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</si>
  <si>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,30’,22.8’’</t>
    </r>
  </si>
  <si>
    <t>Kuldiha Wildlife Range</t>
  </si>
  <si>
    <t>Bahanaga</t>
  </si>
  <si>
    <t>Near Mallibania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</si>
  <si>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22’ 50.3”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</si>
  <si>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42’ 05.3”</t>
    </r>
  </si>
  <si>
    <t>Near Mukundapur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</si>
  <si>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22’ 06.1”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</si>
  <si>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41’ 58.8</t>
    </r>
  </si>
  <si>
    <t>Nilgiri</t>
  </si>
  <si>
    <t>Near Panchalingeswar pitha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</si>
  <si>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24’ 39.0”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</si>
  <si>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43’ 22.0”</t>
    </r>
  </si>
  <si>
    <t>Near Junia village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</si>
  <si>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25’ 49.0”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</si>
  <si>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23.0”</t>
    </r>
  </si>
  <si>
    <t>Near Junia Transformer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</si>
  <si>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25’ 51.0”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</si>
  <si>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22.0”</t>
    </r>
  </si>
  <si>
    <t>Berhampur</t>
  </si>
  <si>
    <t>Near Ambajhar village</t>
  </si>
  <si>
    <r>
      <t>21</t>
    </r>
    <r>
      <rPr>
        <vertAlign val="super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28’ 33.0”</t>
    </r>
  </si>
  <si>
    <r>
      <t>86</t>
    </r>
    <r>
      <rPr>
        <vertAlign val="super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41’ 23.4</t>
    </r>
  </si>
  <si>
    <t>Near Ambjhar primary school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</si>
  <si>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28’ 21.1”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</si>
  <si>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41’ 16.3”</t>
    </r>
  </si>
  <si>
    <t>Near Ambjhar Primary school village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</si>
  <si>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28’ 30.0”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</si>
  <si>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41’ 16.5</t>
    </r>
  </si>
  <si>
    <t>Near Rukhimahadev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</si>
  <si>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27’ 59.5”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</si>
  <si>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42’ 23.4”</t>
    </r>
  </si>
  <si>
    <t>Near Banthiapada village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</si>
  <si>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28’ 34.7”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</si>
  <si>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42’ 35.8”</t>
    </r>
  </si>
  <si>
    <t>Near Gagulapani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</si>
  <si>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27’ 34.5”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</si>
  <si>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26.9”</t>
    </r>
  </si>
  <si>
    <t>Jagannathpur village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</si>
  <si>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27’ 38.8”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</si>
  <si>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45.2”</t>
    </r>
  </si>
  <si>
    <t>Jokalanda village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</si>
  <si>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27’ 36.2”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</si>
  <si>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47.1”</t>
    </r>
  </si>
  <si>
    <t>Near Betsole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</si>
  <si>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27’ 02.4”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</si>
  <si>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35.0”</t>
    </r>
  </si>
  <si>
    <t>Near Sinduria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</si>
  <si>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27’ 24.4”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</si>
  <si>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01.8</t>
    </r>
  </si>
  <si>
    <t>Chaindar village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</si>
  <si>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28’ 16.2”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</si>
  <si>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41’ 09.1”</t>
    </r>
  </si>
  <si>
    <t>Chaindar village BPL line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</si>
  <si>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28’ 18.1”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</si>
  <si>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41’ 05.3”</t>
    </r>
  </si>
  <si>
    <t>Near Ganapatisahi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</si>
  <si>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28’ 39.5”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</si>
  <si>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40’ 25.5”</t>
    </r>
  </si>
  <si>
    <t>Near Balichua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</si>
  <si>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28’ 22.9”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</si>
  <si>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39’ 48.3”</t>
    </r>
  </si>
  <si>
    <t>Near Dwarikasuni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</si>
  <si>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29’ 14.8”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</si>
  <si>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39’ 39.6”</t>
    </r>
  </si>
  <si>
    <t>Hatimunda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</si>
  <si>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31’ 28.3”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</si>
  <si>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48.3”</t>
    </r>
  </si>
  <si>
    <t>Gendrasahi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</si>
  <si>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32’ 7.6”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</si>
  <si>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41’ 23.0”</t>
    </r>
  </si>
  <si>
    <t>Sapabania-Kirkichia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</si>
  <si>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33’ 58.58”</t>
    </r>
  </si>
  <si>
    <r>
      <t>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41’ 43.25”</t>
    </r>
  </si>
  <si>
    <t>Cuttack</t>
  </si>
  <si>
    <t>Sukinda</t>
  </si>
  <si>
    <t>Patapur</t>
  </si>
  <si>
    <t>JRED</t>
  </si>
  <si>
    <t>Panaspal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</si>
  <si>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59'  58.6"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</si>
  <si>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56'  59.856"</t>
    </r>
  </si>
  <si>
    <t>Package-I</t>
  </si>
  <si>
    <r>
      <t>N 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00'  25.4"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</si>
  <si>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56'  50.2"</t>
    </r>
  </si>
  <si>
    <t>Dubikhal</t>
  </si>
  <si>
    <r>
      <t>N 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01'  52.4"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</si>
  <si>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56'  14.8"</t>
    </r>
  </si>
  <si>
    <t>Ashokjhara</t>
  </si>
  <si>
    <r>
      <t>N 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02'  20.8"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</si>
  <si>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53'  52.422"</t>
    </r>
  </si>
  <si>
    <r>
      <t>N 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01'  27.6"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</si>
  <si>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53'  46.0"</t>
    </r>
  </si>
  <si>
    <t>Rankia</t>
  </si>
  <si>
    <r>
      <t>N 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01'  47.9"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</si>
  <si>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52'  20.9"</t>
    </r>
  </si>
  <si>
    <t>Rankia
(Dehuri Sahi)</t>
  </si>
  <si>
    <r>
      <t>N 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01'  20.49"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</si>
  <si>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52'  2.1"</t>
    </r>
  </si>
  <si>
    <t>Duburi</t>
  </si>
  <si>
    <t>Giringamali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</si>
  <si>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59'  38.8"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</si>
  <si>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48'  23.9"</t>
    </r>
  </si>
  <si>
    <t>-do-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</si>
  <si>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59'  32.0"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</si>
  <si>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48'  41.7"</t>
    </r>
  </si>
  <si>
    <t>Garamia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</si>
  <si>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59'  17.8"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</si>
  <si>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48'  22.5"</t>
    </r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</si>
  <si>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58'  8.46"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</si>
  <si>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48'  7.47"</t>
    </r>
  </si>
  <si>
    <t>Singadia</t>
  </si>
  <si>
    <r>
      <t>N 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00'  16.5"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</si>
  <si>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53'  51.1"</t>
    </r>
  </si>
  <si>
    <t>Ampolaba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</si>
  <si>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56'  38.7"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</si>
  <si>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55'  20.3"</t>
    </r>
  </si>
  <si>
    <t>Baradi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</si>
  <si>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56'  14.7"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</si>
  <si>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55'  28.11"</t>
    </r>
  </si>
  <si>
    <t>Kharadi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</si>
  <si>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55'  54.6"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</si>
  <si>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55'  40.9"</t>
    </r>
  </si>
  <si>
    <t>Dalki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</si>
  <si>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56'  40.3"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</si>
  <si>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54'  17.9"</t>
    </r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</si>
  <si>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56'  24.8"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</si>
  <si>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52'  51.7"</t>
    </r>
  </si>
  <si>
    <t>Mangalpur</t>
  </si>
  <si>
    <t>Pubal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</si>
  <si>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57'  16.4"</t>
    </r>
  </si>
  <si>
    <r>
      <t>E 85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51'  55.4"</t>
    </r>
  </si>
  <si>
    <t>DALIJORA</t>
  </si>
  <si>
    <t>Chandikhole</t>
  </si>
  <si>
    <t>KED,Kuakhia</t>
  </si>
  <si>
    <t>Neulpur</t>
  </si>
  <si>
    <t>Gulzar Nagar Patna to Mahavinayak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</si>
  <si>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42' 27.1"</t>
    </r>
  </si>
  <si>
    <r>
      <t>E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04'  09.5"</t>
    </r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</si>
  <si>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42'  20.9"</t>
    </r>
  </si>
  <si>
    <r>
      <t>E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05'  11.2"</t>
    </r>
  </si>
  <si>
    <t>Kolasahi to Balisahi</t>
  </si>
  <si>
    <r>
      <t>N 20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42'  15.0"</t>
    </r>
  </si>
  <si>
    <r>
      <t>E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 04'  04.0"</t>
    </r>
  </si>
  <si>
    <t xml:space="preserve">Keonjhar (WL) </t>
  </si>
  <si>
    <t>Anandapur</t>
  </si>
  <si>
    <t xml:space="preserve">Deogaon (WL) </t>
  </si>
  <si>
    <t>Bhagamunda</t>
  </si>
  <si>
    <t>Sagadapata</t>
  </si>
  <si>
    <t>Harichandanpur</t>
  </si>
  <si>
    <t>21 15 46.99</t>
  </si>
  <si>
    <t>85 57 42.55</t>
  </si>
  <si>
    <t>Package-7</t>
  </si>
  <si>
    <t>21 15 39.88</t>
  </si>
  <si>
    <t>85 57 58.56</t>
  </si>
  <si>
    <t>Gargadabahal</t>
  </si>
  <si>
    <t>Madhyapur</t>
  </si>
  <si>
    <t>21 18 43.03</t>
  </si>
  <si>
    <t>85 35 11.57</t>
  </si>
  <si>
    <t>21 18 38.45</t>
  </si>
  <si>
    <t>85 45 11.67</t>
  </si>
  <si>
    <t>21 18 32.7</t>
  </si>
  <si>
    <t>85 45 11.82</t>
  </si>
  <si>
    <t>Rohi</t>
  </si>
  <si>
    <t>21 17 24.28</t>
  </si>
  <si>
    <t>85 43 26.43</t>
  </si>
  <si>
    <t>21 17 17.77</t>
  </si>
  <si>
    <t>85 43 30.17</t>
  </si>
  <si>
    <t>21 16 42.04</t>
  </si>
  <si>
    <t>85 43 30.82</t>
  </si>
  <si>
    <t xml:space="preserve">21 16 14.98 </t>
  </si>
  <si>
    <t>85 43 9.89</t>
  </si>
  <si>
    <t>Ostiaposi</t>
  </si>
  <si>
    <t xml:space="preserve">21 17 50.63 </t>
  </si>
  <si>
    <t>85 42 15.46</t>
  </si>
  <si>
    <t>21 17 51.97</t>
  </si>
  <si>
    <t>85 42 12.54</t>
  </si>
  <si>
    <t>21 17 44.53</t>
  </si>
  <si>
    <t>85 42 5.85</t>
  </si>
  <si>
    <t>21 17 42.28</t>
  </si>
  <si>
    <t>85 42 3.2</t>
  </si>
  <si>
    <t>Gaduan</t>
  </si>
  <si>
    <t>Gaduan (Gaduan Talasahi to Matha)</t>
  </si>
  <si>
    <t>21 12 5.29</t>
  </si>
  <si>
    <t>85 55 4.29</t>
  </si>
  <si>
    <t>21 11 26.84</t>
  </si>
  <si>
    <t>85 55 50.48</t>
  </si>
  <si>
    <t>Gaduan (Gaduan Talasahi to Uparasahi)</t>
  </si>
  <si>
    <t>21 125.00</t>
  </si>
  <si>
    <t>85 55 5.99</t>
  </si>
  <si>
    <t>21 12 18.88</t>
  </si>
  <si>
    <t>85 54 51.35</t>
  </si>
  <si>
    <t>Barigaon (Matha to Tikarsahi)</t>
  </si>
  <si>
    <t xml:space="preserve">21 11 26.84 </t>
  </si>
  <si>
    <t>21 11 12.08</t>
  </si>
  <si>
    <t>85 56 7.51</t>
  </si>
  <si>
    <t>Barigaon (Tikarasahi to Tulasigotha)</t>
  </si>
  <si>
    <t>85 56 7.31</t>
  </si>
  <si>
    <t>21 11 57.65</t>
  </si>
  <si>
    <t>85 56 20.96</t>
  </si>
  <si>
    <t>Bhagamunda to Talabedasahi</t>
  </si>
  <si>
    <t>21 15 48.20</t>
  </si>
  <si>
    <t>85 52 51.7</t>
  </si>
  <si>
    <t>21 15 30.70</t>
  </si>
  <si>
    <t>85 52 46.1</t>
  </si>
  <si>
    <t xml:space="preserve">21 15 13.20 </t>
  </si>
  <si>
    <t>85 52 17.4</t>
  </si>
  <si>
    <t>21 15 18.40</t>
  </si>
  <si>
    <t>85 52 9.5</t>
  </si>
  <si>
    <t>21 14 55.00</t>
  </si>
  <si>
    <t>85 52 16.4</t>
  </si>
  <si>
    <t>21 14 44.80</t>
  </si>
  <si>
    <t xml:space="preserve">85 52 16.8 </t>
  </si>
  <si>
    <t>21 14 39.20</t>
  </si>
  <si>
    <t>85 52 19.9</t>
  </si>
  <si>
    <t>Karamgotha Sahi to Hayarpur</t>
  </si>
  <si>
    <t>21 14 26.40</t>
  </si>
  <si>
    <t>85 52 36.4</t>
  </si>
  <si>
    <t>21 14 36.40</t>
  </si>
  <si>
    <t>85 52 46.3</t>
  </si>
  <si>
    <t>21 14 49.52</t>
  </si>
  <si>
    <t>85 52 49.62</t>
  </si>
  <si>
    <t>21 15 5.37</t>
  </si>
  <si>
    <t>85 53 5.7</t>
  </si>
  <si>
    <t>21 14 49.40</t>
  </si>
  <si>
    <t>85 53 14.34</t>
  </si>
  <si>
    <t xml:space="preserve">21 14 44.98 </t>
  </si>
  <si>
    <t>85 53 10.74</t>
  </si>
  <si>
    <t xml:space="preserve"> Hayarpur to Kusumjodi</t>
  </si>
  <si>
    <t>21 15 7.04</t>
  </si>
  <si>
    <t>85 53 8.59</t>
  </si>
  <si>
    <t xml:space="preserve">21 15 15.75 </t>
  </si>
  <si>
    <t>85.53 15.75</t>
  </si>
  <si>
    <t>21 15 21.59</t>
  </si>
  <si>
    <t>85 53 18.91</t>
  </si>
  <si>
    <t>21 15 28.90</t>
  </si>
  <si>
    <t>85 53 24.41</t>
  </si>
  <si>
    <t>21 15 31.96</t>
  </si>
  <si>
    <t>85 53 25.97</t>
  </si>
  <si>
    <t>21 15 39.30</t>
  </si>
  <si>
    <t>85 5327.22</t>
  </si>
  <si>
    <t>Karanjia</t>
  </si>
  <si>
    <t>RED, Rairangpur</t>
  </si>
  <si>
    <t>SUKRULI</t>
  </si>
  <si>
    <t>Jodipada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</si>
  <si>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57’ 31.7’’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</si>
  <si>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49’ 41.6’’</t>
    </r>
  </si>
  <si>
    <t>Tulasipur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</si>
  <si>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57’ 27.6’’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</si>
  <si>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50’ 25.1’’</t>
    </r>
  </si>
  <si>
    <t>Naksara</t>
  </si>
  <si>
    <t>Digposi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</si>
  <si>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05’ 00.6’’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</si>
  <si>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49’ 54.2’’</t>
    </r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</si>
  <si>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05’ 10.1’’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</si>
  <si>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49’ 46.2’’</t>
    </r>
  </si>
  <si>
    <t>Buruhatu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</si>
  <si>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05’ 16.6’’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</si>
  <si>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49’ 04.0’’</t>
    </r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</si>
  <si>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06’ 04.1’’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</si>
  <si>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48’ 24.0’’</t>
    </r>
  </si>
  <si>
    <t>Kudarsahi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</si>
  <si>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06’ 04.9’’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</si>
  <si>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47’ 38.8’’</t>
    </r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</si>
  <si>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06’ 02.9’’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</si>
  <si>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47’ 36.9’’</t>
    </r>
  </si>
  <si>
    <t>Rangamatia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</si>
  <si>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05’ 39.7’’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</si>
  <si>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47’ 23.1’’</t>
    </r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</si>
  <si>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05’ 07.6’’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</si>
  <si>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47’ 19.3’’</t>
    </r>
  </si>
  <si>
    <t>Narsandha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</si>
  <si>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04’ 56.7’’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</si>
  <si>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47’ 00.4’’</t>
    </r>
  </si>
  <si>
    <t>Brahmaniposi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</si>
  <si>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03’ 34.3’’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</si>
  <si>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46’ 02.3’’</t>
    </r>
  </si>
  <si>
    <t>Brahminipopsi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</si>
  <si>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03’ 17.0’’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</si>
  <si>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46’ 20.1’’</t>
    </r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</si>
  <si>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04’ 58.9’’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</si>
  <si>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46’ 54.8’’</t>
    </r>
  </si>
  <si>
    <t>Dhanyatri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</si>
  <si>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04’ 13.9’’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</si>
  <si>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45’ 26.9’’</t>
    </r>
  </si>
  <si>
    <t>Parabeda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</si>
  <si>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02’ 17.3’’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</si>
  <si>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43’ 28.2’’</t>
    </r>
  </si>
  <si>
    <t>Budamara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</si>
  <si>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00’ 26.7’’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</si>
  <si>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42’ 42.6’’</t>
    </r>
  </si>
  <si>
    <t>Milusahi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</si>
  <si>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00’ 49.8’’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</si>
  <si>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42’ 49.6’’</t>
    </r>
  </si>
  <si>
    <t>Nuagaon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</si>
  <si>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00’ 00.1’’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</si>
  <si>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44’ 04.8’’</t>
    </r>
  </si>
  <si>
    <t>Haldia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</si>
  <si>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52’ 44.6’’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</si>
  <si>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54’ 14.2’’</t>
    </r>
  </si>
  <si>
    <t>Gurguria</t>
  </si>
  <si>
    <t>JASHIPUR</t>
  </si>
  <si>
    <t>Nawana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</si>
  <si>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01’ 11.8’’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</si>
  <si>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00’ 18.0’’</t>
    </r>
  </si>
  <si>
    <t>Kuadarbisda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</si>
  <si>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57’ 23.8’’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</si>
  <si>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00’ 35.8’’</t>
    </r>
  </si>
  <si>
    <t>KARANJIA-II</t>
  </si>
  <si>
    <t>Budhisorei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</si>
  <si>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49’ 65.22’’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</si>
  <si>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55’ 29.35’’</t>
    </r>
  </si>
  <si>
    <t>Saranggarh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</si>
  <si>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49’ 27.51’’</t>
    </r>
  </si>
  <si>
    <r>
      <t>85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53’ 40.98’’</t>
    </r>
  </si>
  <si>
    <t>Dudhiani</t>
  </si>
  <si>
    <t>Kurulia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</si>
  <si>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48’ 38.1’’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</si>
  <si>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00’ 08.0’’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</si>
  <si>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48’ 36.2’’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</si>
  <si>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00’ 10.5’’</t>
    </r>
  </si>
  <si>
    <t>Kadambeda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</si>
  <si>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47’ 04.7’’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</si>
  <si>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00’ 57.9’’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</si>
  <si>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47’ 02.7’’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</si>
  <si>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00’ 56.8’’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</si>
  <si>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47’ 00.6’’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</si>
  <si>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00’ 55.7’’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</si>
  <si>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46’ 58.4’’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</si>
  <si>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00’ 55.6’’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</si>
  <si>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46’ 54.4’’</t>
    </r>
  </si>
  <si>
    <t>THAKURMUNDA</t>
  </si>
  <si>
    <t>Tangurusahi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</si>
  <si>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43’ 18.0’’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</si>
  <si>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02’ 34.9’’</t>
    </r>
  </si>
  <si>
    <t>Kenjhara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</si>
  <si>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42’ 23.2’’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</si>
  <si>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04’ 06.4’’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</si>
  <si>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42’ 22.4’’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</si>
  <si>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04’ 06.0’’</t>
    </r>
  </si>
  <si>
    <t>Kendumundi</t>
  </si>
  <si>
    <t>Khadidamak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</si>
  <si>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39’ 13.8’’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</si>
  <si>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06’ 56.0’’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</si>
  <si>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39’ 23.0’’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</si>
  <si>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07’ 18.8’’</t>
    </r>
  </si>
  <si>
    <t>Edelbeda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</si>
  <si>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40’ 04.6’’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</si>
  <si>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08’ 24.2’’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</si>
  <si>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40’ 17.4’’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</si>
  <si>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08’ 44.6’’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</si>
  <si>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41’ 02.8’’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</si>
  <si>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06’ 23.1’’</t>
    </r>
  </si>
  <si>
    <t>Dhudibari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</si>
  <si>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40’ 17.0’’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</si>
  <si>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06’ 02.7’’</t>
    </r>
  </si>
  <si>
    <t>Asanbani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</si>
  <si>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39’ 43.0’’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</si>
  <si>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06’ 04.9’’</t>
    </r>
  </si>
  <si>
    <t>Patbil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</si>
  <si>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42’ 13.0’’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</si>
  <si>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05’ 07.0’’</t>
    </r>
  </si>
  <si>
    <t>Rengalbeda RF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</si>
  <si>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41’ 02.9’’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</si>
  <si>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05’ 36.5’’</t>
    </r>
  </si>
  <si>
    <t>Dhatikabeda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</si>
  <si>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40’ 24.1’’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</si>
  <si>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04’ 52.8’’</t>
    </r>
  </si>
  <si>
    <t>Baghlata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</si>
  <si>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44’ 02.8’’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</si>
  <si>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05’ 05.2’’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</si>
  <si>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43’ 43.1’’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</si>
  <si>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05’ 16.9’’</t>
    </r>
  </si>
  <si>
    <t>Jodbil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</si>
  <si>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37’ 28.7’’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</si>
  <si>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06’ 45.7’’</t>
    </r>
  </si>
  <si>
    <t>Khandabanda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</si>
  <si>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34’ 29.5’’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</si>
  <si>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05’ 36.8’’</t>
    </r>
  </si>
  <si>
    <t>Boring</t>
  </si>
  <si>
    <t>Padiabeda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</si>
  <si>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34’ 31.7’’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</si>
  <si>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05’ 50.2’’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</si>
  <si>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33’ 02.4’’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</si>
  <si>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01’ 50.5’’</t>
    </r>
  </si>
  <si>
    <t>Asankudar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</si>
  <si>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36’ 00.4’’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</si>
  <si>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12’ 29.4’’</t>
    </r>
  </si>
  <si>
    <t>Khaparkhai</t>
  </si>
  <si>
    <t>Kadapani</t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</si>
  <si>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36’ 04.0’’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</si>
  <si>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09’ 45.0’’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</si>
  <si>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37’ 23.0’’</t>
    </r>
  </si>
  <si>
    <r>
      <t>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10’ 27.0’’</t>
    </r>
  </si>
  <si>
    <t>Keonjhar</t>
  </si>
  <si>
    <t>Rajnagar</t>
  </si>
  <si>
    <t>Begunia</t>
  </si>
  <si>
    <t>PROPOSAL FOR CABLING OF TRANSMISSION LINES TO AVOID ELECTROCUTION OF ELEPHANTS  UNDER  BALASORE DISTRICT</t>
  </si>
  <si>
    <t>Sl No.</t>
  </si>
  <si>
    <t xml:space="preserve"> (DD MM SS)</t>
  </si>
  <si>
    <t>Fixing of 16 mm LT  Stay (in Set)</t>
  </si>
  <si>
    <t>11 KV Interposing as per field requirement               ( in No.)</t>
  </si>
  <si>
    <t>33KV Interposing as per field requirement                    ( in No.)</t>
  </si>
  <si>
    <t>Fencing of Sub-station (in No.)</t>
  </si>
  <si>
    <t>Spike (2nos. Per set per Pole) in No.</t>
  </si>
  <si>
    <t>10 mtr Josit</t>
  </si>
  <si>
    <t>11 mtr Joist</t>
  </si>
  <si>
    <t>33 KV</t>
  </si>
  <si>
    <t>11 KV</t>
  </si>
  <si>
    <t>Package</t>
  </si>
  <si>
    <t>Jaleswar WL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</si>
  <si>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53’ 23.2”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</si>
  <si>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14’ 01.4”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</si>
  <si>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54’ 11.7”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</si>
  <si>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13’ 23.7”</t>
    </r>
  </si>
  <si>
    <t>Khudia Majhi sahi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</si>
  <si>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53’ 54.2”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</si>
  <si>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13’ 13.9”</t>
    </r>
  </si>
  <si>
    <t>Adia Sahi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</si>
  <si>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54’ 12.2”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</si>
  <si>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12’ 56.8”</t>
    </r>
  </si>
  <si>
    <t>Kuanrpur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</si>
  <si>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55’ 21.3”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</si>
  <si>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14’ 26.7”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</si>
  <si>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57’ 02.2”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</si>
  <si>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13’ 25.4”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</si>
  <si>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57’ 28.1”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</si>
  <si>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13’ 09.5”</t>
    </r>
  </si>
  <si>
    <t>Luhapada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</si>
  <si>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51’ 44.7”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</si>
  <si>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07’ 06.8”</t>
    </r>
  </si>
  <si>
    <t>Bakhudipada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</si>
  <si>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52’ 17.0”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</si>
  <si>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07’ 38.8”</t>
    </r>
  </si>
  <si>
    <t>Kusugarh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</si>
  <si>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53’ 42.9”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</si>
  <si>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06’ 14.9”</t>
    </r>
  </si>
  <si>
    <t>Oparkundi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</si>
  <si>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53’ 22.6”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</si>
  <si>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06’ 39.4”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</si>
  <si>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52’ 06.0”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</si>
  <si>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06’ 30.0”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</si>
  <si>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54’ 20.5”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</si>
  <si>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06’ 41.9”</t>
    </r>
  </si>
  <si>
    <t>Nilgiri WL</t>
  </si>
  <si>
    <t>CED, Bls</t>
  </si>
  <si>
    <t>Baniagaon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</si>
  <si>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33’ 35.91”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</si>
  <si>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46’ 27.84”</t>
    </r>
  </si>
  <si>
    <t>Sarupal</t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</si>
  <si>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30’ 37.63”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</si>
  <si>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47’ 22.46”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</si>
  <si>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30’ 50.92”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</si>
  <si>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47’ 31.41”</t>
    </r>
  </si>
  <si>
    <t>Kuldiha WL</t>
  </si>
  <si>
    <t>Ambajhar to Chaindar</t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</si>
  <si>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28’ 58.7”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</si>
  <si>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41’ 04.3”</t>
    </r>
  </si>
  <si>
    <t>Ambajhar to Hudisahi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</si>
  <si>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28’ 42.1”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</si>
  <si>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41’ 23.8”</t>
    </r>
  </si>
  <si>
    <t>Kalijhati</t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</si>
  <si>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28’ 00.7”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</si>
  <si>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42’ 47.7”</t>
    </r>
  </si>
  <si>
    <t>Rajendrapur to Nuasahi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</si>
  <si>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28’ 59.2”</t>
    </r>
  </si>
  <si>
    <r>
      <t>E-87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43’ 01.8”</t>
    </r>
  </si>
  <si>
    <t>Kanyashram to Tenda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</si>
  <si>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28’ 39.6”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</si>
  <si>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42’ 40.2”</t>
    </r>
  </si>
  <si>
    <t>Malibania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</si>
  <si>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22’ 50.3”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</si>
  <si>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42’ 10.4”</t>
    </r>
  </si>
  <si>
    <t>Mukundapur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</si>
  <si>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22’ 06.1”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</si>
  <si>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42’ 10.1”</t>
    </r>
  </si>
  <si>
    <t>Sunya Mandap to Rajendra Shop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</si>
  <si>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24’ 37.5”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</si>
  <si>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43’ 20.3”</t>
    </r>
  </si>
  <si>
    <t>Mangarh to Harijana Badi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</si>
  <si>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25’ 02.7”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</si>
  <si>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44’ 18.1”</t>
    </r>
  </si>
  <si>
    <t>Junia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</si>
  <si>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25’ 37.4”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</si>
  <si>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44’ 21.4”</t>
    </r>
  </si>
  <si>
    <t>Chaindar to Phatapani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</si>
  <si>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28’ 26.1”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</si>
  <si>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39’ 59.0”</t>
    </r>
  </si>
  <si>
    <t>Tiakata to Pathani Chhak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</si>
  <si>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28’ 11.6”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</si>
  <si>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40’ 06.3”</t>
    </r>
  </si>
  <si>
    <t>Pathani Chhak to Balichua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</si>
  <si>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28’ 44.5”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</si>
  <si>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39’ 48.0”</t>
    </r>
  </si>
  <si>
    <t>Chekamara to Ganapati Chhak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</si>
  <si>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28’ 58.5”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</si>
  <si>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40’ 32.6”</t>
    </r>
  </si>
  <si>
    <t>Siadimal to Garadihi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</si>
  <si>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29’ 17.2”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</si>
  <si>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40’ 22.1”</t>
    </r>
  </si>
  <si>
    <t>Deuchakhala to Babandh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</si>
  <si>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27’ 03.5”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</si>
  <si>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43’ 35.6”</t>
    </r>
  </si>
  <si>
    <t>Sinduria to Sitapatipur</t>
  </si>
  <si>
    <r>
      <t>N-21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26’ 53.9”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</si>
  <si>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44’ 00.7”</t>
    </r>
  </si>
  <si>
    <t>Soro WL</t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</si>
  <si>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,20’,38.7’’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</si>
  <si>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36’,00.1’’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</si>
  <si>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,21’,23.5’’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</si>
  <si>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,36’,38.8’’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</si>
  <si>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,20’,57.2’’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</si>
  <si>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,36’,34.8’’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</si>
  <si>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,22’,17.8’’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</si>
  <si>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,37’,43.0’’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</si>
  <si>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,22’,45.0’’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</si>
  <si>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,37’,44.0’’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</si>
  <si>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,37’,22.9’’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</si>
  <si>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,37’,28.0’’</t>
    </r>
  </si>
  <si>
    <t xml:space="preserve">Durgapur </t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</si>
  <si>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,20’,50.7’’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</si>
  <si>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,35’,43.4’’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</si>
  <si>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,21’,08.7’’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</si>
  <si>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,32’,15.0’’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</si>
  <si>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,20’,25.4’’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</si>
  <si>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,28’,30.2’’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</si>
  <si>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,21’,03.2’’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</si>
  <si>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,28’,32.8’’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</si>
  <si>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,20’,57..4’’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</si>
  <si>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,28’,39.1’’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</si>
  <si>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,20’,51.2’’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</si>
  <si>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,28’,51.3’’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</si>
  <si>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,20’,55.2’’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</si>
  <si>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,29’,08.3’’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</si>
  <si>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,21’29.8’’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</si>
  <si>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,21’,22.7’’</t>
    </r>
  </si>
  <si>
    <r>
      <t>E-86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,29’,21.6’’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</si>
  <si>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,29’,22.6’’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</si>
  <si>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,21’,39.3’’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</si>
  <si>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,29’,16.1’’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</si>
  <si>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,21’,50.6’’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</si>
  <si>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,29’,23.9’’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</si>
  <si>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,21’,53.1’’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</si>
  <si>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,29’,29.6’’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</si>
  <si>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,21’,40.1’’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</si>
  <si>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,29’,28.1’’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</si>
  <si>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,30’,02.1’’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</si>
  <si>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,21’,19.6’’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</si>
  <si>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,30’,08.8’’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</si>
  <si>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,20’,21.4’’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</si>
  <si>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,30’,43.6’’</t>
    </r>
  </si>
  <si>
    <r>
      <t>N-21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,21’,18.5’’</t>
    </r>
  </si>
  <si>
    <r>
      <t>E- 86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,30’,23.9’’</t>
    </r>
  </si>
  <si>
    <t>Name of the Contrcator</t>
  </si>
  <si>
    <t>W.O. No. / Date</t>
  </si>
  <si>
    <t>W.O.   Cost in Rs.</t>
  </si>
  <si>
    <t>Status</t>
  </si>
  <si>
    <t>No. of location</t>
  </si>
  <si>
    <t>District</t>
  </si>
  <si>
    <t>Balasore</t>
  </si>
  <si>
    <t>Tender Cancelled due to legal dispute and Re-tendering to be done</t>
  </si>
  <si>
    <t>Jajpur</t>
  </si>
  <si>
    <t>Mayurbhanj</t>
  </si>
  <si>
    <t>M/s Aadya Urja Solutions Pvt. Ltd</t>
  </si>
  <si>
    <t>2326/09.03.2021</t>
  </si>
  <si>
    <t>2327/09.03.2021</t>
  </si>
  <si>
    <t>2328/09.03.2021</t>
  </si>
  <si>
    <t>Gayatri Agency</t>
  </si>
  <si>
    <t>3277/31.03.2021</t>
  </si>
  <si>
    <t>M/s S.R. Electricals</t>
  </si>
  <si>
    <t>3071/24.03.2021</t>
  </si>
  <si>
    <t>3276/31.03.2021</t>
  </si>
  <si>
    <t>3278/31.03.2021</t>
  </si>
  <si>
    <t>M/s S.K.Mohapatra</t>
  </si>
  <si>
    <t>3246/31.03.2021</t>
  </si>
  <si>
    <t>M/s Ambika Agency</t>
  </si>
  <si>
    <t>3275/31.03.2021</t>
  </si>
  <si>
    <t>3247/31.03.2021</t>
  </si>
  <si>
    <t>M/s Gayatri Agency</t>
  </si>
  <si>
    <t>3051/24.03.2021</t>
  </si>
  <si>
    <t>M/s Basanit Electricals &amp; Construction</t>
  </si>
  <si>
    <t>3245/31.03.2021</t>
  </si>
  <si>
    <t>M/s Basanti Electricals &amp; Construction</t>
  </si>
  <si>
    <t>3244/31.03.2021</t>
  </si>
  <si>
    <t>Lottery completed for L1 bidder on 16.04.2021, LOA to be issued after receopt of APS from the L1 bidders</t>
  </si>
  <si>
    <t>Lottery completed for L1 bidder on 16.04.2021 LOA to be issued after receipt of APS from the L1 bidders</t>
  </si>
  <si>
    <t>Technical and price bid evaluation completed. Lottery withheld due to non-availability of funds. LoA will be placed after receipt of funds</t>
  </si>
  <si>
    <t xml:space="preserve">Estimated Cost   in Rs. </t>
  </si>
  <si>
    <t>Incl. GST</t>
  </si>
  <si>
    <t>Excl. GST</t>
  </si>
  <si>
    <t>Date of Tender</t>
  </si>
  <si>
    <t>26.8.2019</t>
  </si>
  <si>
    <t>Excl. Tax</t>
  </si>
  <si>
    <t>24.7.2020</t>
  </si>
  <si>
    <t>6.10.2020</t>
  </si>
  <si>
    <t>Total</t>
  </si>
  <si>
    <t>LT</t>
  </si>
  <si>
    <t>9Mtr</t>
  </si>
  <si>
    <t>9 Mtr</t>
  </si>
  <si>
    <t>10mtr</t>
  </si>
  <si>
    <t>11mtr</t>
  </si>
  <si>
    <t>13mtr</t>
  </si>
  <si>
    <t>Tender Date</t>
  </si>
  <si>
    <t>PSC</t>
  </si>
  <si>
    <t>Total No. of Package</t>
  </si>
  <si>
    <t>Total No. of Package for which WO issued</t>
  </si>
  <si>
    <t>Total No. of Package for which Single Bidding</t>
  </si>
  <si>
    <t>Total No. of Package for which Legal dispute</t>
  </si>
  <si>
    <t>Tender Cancelled due to single bidding  and Re-tendering to be done</t>
  </si>
  <si>
    <t>LT Interposing  Pole(9mtr) ( in No.)</t>
  </si>
  <si>
    <t xml:space="preserve">9 mtr </t>
  </si>
  <si>
    <t xml:space="preserve">10 mtr </t>
  </si>
  <si>
    <t xml:space="preserve">11 mtr </t>
  </si>
  <si>
    <t>10 mtr</t>
  </si>
  <si>
    <t xml:space="preserve">13 mtr </t>
  </si>
  <si>
    <t xml:space="preserve"> -- </t>
  </si>
  <si>
    <t xml:space="preserve">  -- </t>
  </si>
  <si>
    <t>JOIST</t>
  </si>
  <si>
    <t xml:space="preserve">  ---</t>
  </si>
  <si>
    <t xml:space="preserve"> ---</t>
  </si>
  <si>
    <t>Estimated Cost(Rs. In Cr)</t>
  </si>
  <si>
    <t>W.O Cost(Rs. In Cr)</t>
  </si>
  <si>
    <t>26.8.2020 (KJR)</t>
  </si>
  <si>
    <t>26.8.2020
(May)</t>
  </si>
  <si>
    <t>Joist</t>
  </si>
  <si>
    <t xml:space="preserve">  --- </t>
  </si>
  <si>
    <t xml:space="preserve">  --</t>
  </si>
  <si>
    <t>26.8.2020
(BLS)</t>
  </si>
  <si>
    <t>Not opened due to un-avalability of funds</t>
  </si>
  <si>
    <t>Tender Cancelled due to single bidding and Re-tendering to be done</t>
  </si>
  <si>
    <t>W.O. to be issued soon</t>
  </si>
  <si>
    <t>9 mtr Joist</t>
  </si>
  <si>
    <t>LT Interposing  Pole (With 9mtr Josit) ( in No.)</t>
  </si>
  <si>
    <t>LT-PSC/ 11KV- 9mtr PSC , others- Joist / 33KV - Joist</t>
  </si>
  <si>
    <t>Incl. /Excl. GST</t>
  </si>
  <si>
    <t>Supports</t>
  </si>
  <si>
    <t>Sl. No.</t>
  </si>
  <si>
    <t>Completed</t>
  </si>
  <si>
    <t xml:space="preserve">Estimated Cost  with PSC Pole (incl. GST)  in Rs. </t>
  </si>
  <si>
    <t xml:space="preserve">Estimated Cost  with Joist Pole (excl. GST)  in Rs. </t>
  </si>
  <si>
    <t xml:space="preserve">Estimated Cost  with Joist Pole (incl. GST)  in Rs. </t>
  </si>
  <si>
    <t>Description</t>
  </si>
  <si>
    <t xml:space="preserve"> No. of Package</t>
  </si>
  <si>
    <t xml:space="preserve"> WO Cost / Estimated Cost (Rs. In Cr)</t>
  </si>
  <si>
    <t xml:space="preserve">Total No. of packages for which tender floated  </t>
  </si>
  <si>
    <t xml:space="preserve">No. of Packages for which W.O. issued 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</si>
  <si>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 xml:space="preserve">No. of Packages for which  Lottery completed for L1 bidder on 16.04.2021, LOA to be issued after receipt of APS from the L1 bidders </t>
    </r>
  </si>
  <si>
    <t xml:space="preserve">No. of Packages for which Lottery withheld due to non-availability of funds &amp;  LoA to be placed now </t>
  </si>
  <si>
    <t xml:space="preserve"> No. of Packages cancelled due to legal dispute </t>
  </si>
  <si>
    <t xml:space="preserve"> No. of Packages cancelled due to single bidding</t>
  </si>
  <si>
    <t>PROPOSAL FOR STRENGTHENING OF ELECTRICAL NETWORK TO AVOID ELECTROCUTION OF ELEPHANTS  UNDER  BALASORE   DISTRICT</t>
  </si>
  <si>
    <t>PROPOSAL FOR STRENGTHENING OF ELECTRICAL NETWORK TO AVOID ELECTROCUTION OF ELEPHANTS  UNDER  MAYURBHANJ   DISTRICT</t>
  </si>
  <si>
    <t>3-Ph LT AB Cable (4x50+1x35+1x16mm2) ( in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</si>
</sst>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00000"/>
    <numFmt numFmtId="165" formatCode="0.0"/>
    <numFmt numFmtId="166" formatCode="0.000"/>
    <numFmt numFmtId="167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0" xfId="0" applyFont="1" applyFill="1" applyAlignment="1">
      <alignment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vertical="center"/>
    </xf>
    <xf numFmtId="0" fontId="0" fillId="0" borderId="3" xfId="0" applyFont="1" applyBorder="1" applyAlignment="1">
      <alignment wrapText="1"/>
    </xf>
    <xf numFmtId="2" fontId="0" fillId="0" borderId="3" xfId="0" applyNumberFormat="1" applyFont="1" applyBorder="1" applyAlignment="1">
      <alignment vertical="center"/>
    </xf>
    <xf numFmtId="2" fontId="0" fillId="0" borderId="0" xfId="0" applyNumberFormat="1"/>
    <xf numFmtId="43" fontId="0" fillId="0" borderId="0" xfId="1" applyFon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1" fillId="0" borderId="1" xfId="1" applyFont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Normal="100" zoomScaleSheetLayoutView="100" workbookViewId="0">
      <selection sqref="A1:G8"/>
    </sheetView>
  </sheetViews>
  <sheetFormatPr defaultRowHeight="15" x14ac:dyDescent="0.25"/>
  <cols>
    <col min="1" max="1" width="9.140625" style="46"/>
    <col min="2" max="2" width="11.28515625" style="46" customWidth="1"/>
    <col min="3" max="5" width="16.7109375" style="46" customWidth="1"/>
    <col min="6" max="7" width="9.140625" style="46"/>
    <col min="8" max="8" width="44.42578125" style="46" customWidth="1"/>
    <col min="9" max="16384" width="9.140625" style="46"/>
  </cols>
  <sheetData>
    <row r="1" spans="1:8" s="100" customFormat="1" ht="49.5" customHeight="1" x14ac:dyDescent="0.25">
      <c r="A1" s="103" t="s">
        <v>782</v>
      </c>
      <c r="B1" s="103" t="s">
        <v>704</v>
      </c>
      <c r="C1" s="101" t="s">
        <v>784</v>
      </c>
      <c r="D1" s="101" t="s">
        <v>785</v>
      </c>
      <c r="E1" s="101" t="s">
        <v>786</v>
      </c>
      <c r="F1" s="101" t="s">
        <v>736</v>
      </c>
      <c r="G1" s="101" t="s">
        <v>34</v>
      </c>
      <c r="H1" s="102"/>
    </row>
    <row r="2" spans="1:8" customFormat="1" ht="22.5" customHeight="1" x14ac:dyDescent="0.25">
      <c r="A2" s="105">
        <v>1</v>
      </c>
      <c r="B2" s="75" t="s">
        <v>705</v>
      </c>
      <c r="C2" s="76">
        <v>25740284.400000002</v>
      </c>
      <c r="D2" s="76" t="e">
        <f>'Package-1'!#REF!</f>
        <v>#REF!</v>
      </c>
      <c r="E2" s="76" t="e">
        <f>D2*112%</f>
        <v>#REF!</v>
      </c>
      <c r="F2" s="105" t="s">
        <v>737</v>
      </c>
      <c r="G2" s="105">
        <v>1</v>
      </c>
      <c r="H2" s="104" t="s">
        <v>706</v>
      </c>
    </row>
    <row r="3" spans="1:8" customFormat="1" ht="22.5" customHeight="1" x14ac:dyDescent="0.25">
      <c r="A3" s="105">
        <v>2</v>
      </c>
      <c r="B3" s="75" t="s">
        <v>705</v>
      </c>
      <c r="C3" s="76">
        <v>25012406.850000005</v>
      </c>
      <c r="D3" s="76" t="e">
        <f>'Package-2'!#REF!</f>
        <v>#REF!</v>
      </c>
      <c r="E3" s="76" t="e">
        <f t="shared" ref="E3:E7" si="0">D3*112%</f>
        <v>#REF!</v>
      </c>
      <c r="F3" s="105" t="s">
        <v>737</v>
      </c>
      <c r="G3" s="105">
        <v>2</v>
      </c>
      <c r="H3" s="104" t="s">
        <v>754</v>
      </c>
    </row>
    <row r="4" spans="1:8" customFormat="1" ht="22.5" customHeight="1" x14ac:dyDescent="0.25">
      <c r="A4" s="105">
        <v>3</v>
      </c>
      <c r="B4" s="75" t="s">
        <v>708</v>
      </c>
      <c r="C4" s="76">
        <v>20834333.400000006</v>
      </c>
      <c r="D4" s="76" t="e">
        <f>'Package-04'!#REF!</f>
        <v>#REF!</v>
      </c>
      <c r="E4" s="76" t="e">
        <f t="shared" si="0"/>
        <v>#REF!</v>
      </c>
      <c r="F4" s="105" t="s">
        <v>737</v>
      </c>
      <c r="G4" s="105">
        <v>4</v>
      </c>
      <c r="H4" s="104" t="s">
        <v>706</v>
      </c>
    </row>
    <row r="5" spans="1:8" customFormat="1" ht="22.5" customHeight="1" x14ac:dyDescent="0.25">
      <c r="A5" s="105">
        <v>4</v>
      </c>
      <c r="B5" s="75" t="s">
        <v>708</v>
      </c>
      <c r="C5" s="76">
        <v>35214017.599999994</v>
      </c>
      <c r="D5" s="76" t="e">
        <f>'Package-07'!#REF!</f>
        <v>#REF!</v>
      </c>
      <c r="E5" s="76" t="e">
        <f t="shared" si="0"/>
        <v>#REF!</v>
      </c>
      <c r="F5" s="105" t="s">
        <v>737</v>
      </c>
      <c r="G5" s="105">
        <v>7</v>
      </c>
      <c r="H5" s="104" t="s">
        <v>706</v>
      </c>
    </row>
    <row r="6" spans="1:8" customFormat="1" ht="22.5" customHeight="1" x14ac:dyDescent="0.25">
      <c r="A6" s="105">
        <v>5</v>
      </c>
      <c r="B6" s="75" t="s">
        <v>708</v>
      </c>
      <c r="C6" s="76">
        <v>23556791.700000003</v>
      </c>
      <c r="D6" s="76" t="e">
        <f>'Package-08'!#REF!</f>
        <v>#REF!</v>
      </c>
      <c r="E6" s="76" t="e">
        <f t="shared" si="0"/>
        <v>#REF!</v>
      </c>
      <c r="F6" s="105" t="s">
        <v>737</v>
      </c>
      <c r="G6" s="105">
        <v>8</v>
      </c>
      <c r="H6" s="104" t="s">
        <v>706</v>
      </c>
    </row>
    <row r="7" spans="1:8" customFormat="1" ht="22.5" customHeight="1" x14ac:dyDescent="0.25">
      <c r="A7" s="105">
        <v>6</v>
      </c>
      <c r="B7" s="75" t="s">
        <v>705</v>
      </c>
      <c r="C7" s="76">
        <v>19940586.950000003</v>
      </c>
      <c r="D7" s="76" t="e">
        <f>'Package-21'!#REF!</f>
        <v>#REF!</v>
      </c>
      <c r="E7" s="76" t="e">
        <f t="shared" si="0"/>
        <v>#REF!</v>
      </c>
      <c r="F7" s="105" t="s">
        <v>740</v>
      </c>
      <c r="G7" s="105">
        <v>21</v>
      </c>
      <c r="H7" s="104" t="s">
        <v>775</v>
      </c>
    </row>
    <row r="8" spans="1:8" s="100" customFormat="1" ht="22.5" customHeight="1" x14ac:dyDescent="0.25">
      <c r="A8" s="103"/>
      <c r="B8" s="103" t="s">
        <v>741</v>
      </c>
      <c r="C8" s="106">
        <f t="shared" ref="C8:E8" si="1">SUM(C2:C7)</f>
        <v>150298420.90000001</v>
      </c>
      <c r="D8" s="106" t="e">
        <f t="shared" si="1"/>
        <v>#REF!</v>
      </c>
      <c r="E8" s="106" t="e">
        <f t="shared" si="1"/>
        <v>#REF!</v>
      </c>
      <c r="F8" s="103"/>
      <c r="G8" s="103"/>
      <c r="H8" s="103"/>
    </row>
    <row r="10" spans="1:8" customFormat="1" ht="36" customHeight="1" x14ac:dyDescent="0.25">
      <c r="A10" s="105">
        <v>1</v>
      </c>
      <c r="B10" s="75" t="s">
        <v>707</v>
      </c>
      <c r="C10" s="76">
        <v>19735737.447000001</v>
      </c>
      <c r="D10" s="76"/>
      <c r="E10" s="76"/>
      <c r="F10" s="105" t="s">
        <v>737</v>
      </c>
      <c r="G10" s="105">
        <v>3</v>
      </c>
      <c r="H10" s="104" t="s">
        <v>706</v>
      </c>
    </row>
    <row r="11" spans="1:8" customFormat="1" ht="36" customHeight="1" x14ac:dyDescent="0.25">
      <c r="A11" s="105">
        <v>2</v>
      </c>
      <c r="B11" s="75" t="s">
        <v>540</v>
      </c>
      <c r="C11" s="76">
        <v>34897230.199999996</v>
      </c>
      <c r="D11" s="76"/>
      <c r="E11" s="76"/>
      <c r="F11" s="105" t="s">
        <v>737</v>
      </c>
      <c r="G11" s="105">
        <v>16</v>
      </c>
      <c r="H11" s="104" t="s">
        <v>706</v>
      </c>
    </row>
    <row r="12" spans="1:8" ht="26.25" customHeight="1" x14ac:dyDescent="0.25">
      <c r="A12" s="105"/>
      <c r="B12" s="103" t="s">
        <v>741</v>
      </c>
      <c r="C12" s="107">
        <f>SUM(C10:C11)</f>
        <v>54632967.647</v>
      </c>
      <c r="D12" s="105"/>
      <c r="E12" s="105"/>
      <c r="F12" s="105"/>
      <c r="G12" s="105"/>
      <c r="H12" s="105"/>
    </row>
  </sheetData>
  <printOptions horizontalCentered="1"/>
  <pageMargins left="0.19685039370078741" right="0.19685039370078741" top="0.15748031496062992" bottom="0.15748031496062992" header="0.31496062992125984" footer="0.31496062992125984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I7" sqref="I7"/>
    </sheetView>
  </sheetViews>
  <sheetFormatPr defaultRowHeight="15" x14ac:dyDescent="0.25"/>
  <cols>
    <col min="1" max="1" width="5.7109375" customWidth="1"/>
    <col min="2" max="2" width="18" customWidth="1"/>
    <col min="3" max="3" width="13.85546875" customWidth="1"/>
    <col min="4" max="4" width="12.28515625" customWidth="1"/>
    <col min="5" max="5" width="13.5703125" customWidth="1"/>
    <col min="6" max="7" width="11.7109375" customWidth="1"/>
  </cols>
  <sheetData>
    <row r="1" spans="1:23" ht="19.5" customHeight="1" x14ac:dyDescent="0.25">
      <c r="A1" s="129" t="s">
        <v>797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8"/>
      <c r="U1" s="8"/>
      <c r="V1" s="8"/>
      <c r="W1" s="8"/>
    </row>
    <row r="2" spans="1:23" ht="15" customHeight="1" x14ac:dyDescent="0.25">
      <c r="A2" s="118" t="s">
        <v>1</v>
      </c>
      <c r="B2" s="118" t="s">
        <v>3</v>
      </c>
      <c r="C2" s="118" t="s">
        <v>6</v>
      </c>
      <c r="D2" s="118" t="s">
        <v>7</v>
      </c>
      <c r="E2" s="118" t="s">
        <v>8</v>
      </c>
      <c r="F2" s="118" t="s">
        <v>10</v>
      </c>
      <c r="G2" s="118"/>
      <c r="H2" s="118" t="s">
        <v>11</v>
      </c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2"/>
    </row>
    <row r="3" spans="1:23" ht="15" customHeight="1" x14ac:dyDescent="0.25">
      <c r="A3" s="118"/>
      <c r="B3" s="118"/>
      <c r="C3" s="118"/>
      <c r="D3" s="118"/>
      <c r="E3" s="118"/>
      <c r="F3" s="118" t="s">
        <v>12</v>
      </c>
      <c r="G3" s="118"/>
      <c r="H3" s="120" t="s">
        <v>778</v>
      </c>
      <c r="I3" s="120" t="s">
        <v>798</v>
      </c>
      <c r="J3" s="120" t="s">
        <v>546</v>
      </c>
      <c r="K3" s="120" t="s">
        <v>547</v>
      </c>
      <c r="L3" s="120"/>
      <c r="M3" s="120"/>
      <c r="N3" s="120" t="s">
        <v>548</v>
      </c>
      <c r="O3" s="120"/>
      <c r="P3" s="120"/>
      <c r="Q3" s="120" t="s">
        <v>18</v>
      </c>
      <c r="R3" s="120" t="s">
        <v>19</v>
      </c>
      <c r="S3" s="120" t="s">
        <v>20</v>
      </c>
      <c r="T3" s="120" t="s">
        <v>549</v>
      </c>
      <c r="U3" s="120" t="s">
        <v>550</v>
      </c>
      <c r="V3" s="120" t="s">
        <v>23</v>
      </c>
      <c r="W3" s="120"/>
    </row>
    <row r="4" spans="1:23" ht="30" x14ac:dyDescent="0.25">
      <c r="A4" s="118"/>
      <c r="B4" s="118"/>
      <c r="C4" s="118"/>
      <c r="D4" s="118"/>
      <c r="E4" s="118"/>
      <c r="F4" s="4" t="s">
        <v>25</v>
      </c>
      <c r="G4" s="4" t="s">
        <v>26</v>
      </c>
      <c r="H4" s="120"/>
      <c r="I4" s="120"/>
      <c r="J4" s="120"/>
      <c r="K4" s="90" t="s">
        <v>777</v>
      </c>
      <c r="L4" s="90" t="s">
        <v>551</v>
      </c>
      <c r="M4" s="90" t="s">
        <v>552</v>
      </c>
      <c r="N4" s="90" t="s">
        <v>551</v>
      </c>
      <c r="O4" s="90" t="s">
        <v>552</v>
      </c>
      <c r="P4" s="90" t="s">
        <v>30</v>
      </c>
      <c r="Q4" s="120"/>
      <c r="R4" s="120"/>
      <c r="S4" s="120"/>
      <c r="T4" s="120"/>
      <c r="U4" s="120"/>
      <c r="V4" s="90" t="s">
        <v>553</v>
      </c>
      <c r="W4" s="90" t="s">
        <v>554</v>
      </c>
    </row>
    <row r="5" spans="1:23" ht="32.25" x14ac:dyDescent="0.25">
      <c r="A5" s="38">
        <v>1</v>
      </c>
      <c r="B5" s="38" t="s">
        <v>387</v>
      </c>
      <c r="C5" s="34" t="s">
        <v>388</v>
      </c>
      <c r="D5" s="34" t="s">
        <v>454</v>
      </c>
      <c r="E5" s="34" t="s">
        <v>455</v>
      </c>
      <c r="F5" s="38" t="s">
        <v>456</v>
      </c>
      <c r="G5" s="38" t="s">
        <v>457</v>
      </c>
      <c r="H5" s="28">
        <v>5</v>
      </c>
      <c r="I5" s="28">
        <v>1.2</v>
      </c>
      <c r="J5" s="28">
        <v>12</v>
      </c>
      <c r="K5" s="28"/>
      <c r="L5" s="28">
        <v>18</v>
      </c>
      <c r="M5" s="28"/>
      <c r="N5" s="28"/>
      <c r="O5" s="28"/>
      <c r="P5" s="28"/>
      <c r="Q5" s="28">
        <v>1.5</v>
      </c>
      <c r="R5" s="28">
        <v>15</v>
      </c>
      <c r="S5" s="28">
        <v>30</v>
      </c>
      <c r="T5" s="28">
        <v>2</v>
      </c>
      <c r="U5" s="28">
        <v>36</v>
      </c>
      <c r="V5" s="28"/>
      <c r="W5" s="47">
        <v>2</v>
      </c>
    </row>
    <row r="6" spans="1:23" ht="32.25" x14ac:dyDescent="0.25">
      <c r="A6" s="38">
        <v>2</v>
      </c>
      <c r="B6" s="38" t="s">
        <v>387</v>
      </c>
      <c r="C6" s="34" t="s">
        <v>388</v>
      </c>
      <c r="D6" s="34" t="s">
        <v>454</v>
      </c>
      <c r="E6" s="34" t="s">
        <v>458</v>
      </c>
      <c r="F6" s="38" t="s">
        <v>459</v>
      </c>
      <c r="G6" s="38" t="s">
        <v>460</v>
      </c>
      <c r="H6" s="28">
        <v>20</v>
      </c>
      <c r="I6" s="28">
        <v>1.5</v>
      </c>
      <c r="J6" s="28">
        <v>15</v>
      </c>
      <c r="K6" s="28"/>
      <c r="L6" s="28"/>
      <c r="M6" s="28">
        <v>20</v>
      </c>
      <c r="N6" s="28"/>
      <c r="O6" s="28"/>
      <c r="P6" s="28"/>
      <c r="Q6" s="28">
        <v>2</v>
      </c>
      <c r="R6" s="28">
        <v>20</v>
      </c>
      <c r="S6" s="28">
        <v>55</v>
      </c>
      <c r="T6" s="28">
        <v>3</v>
      </c>
      <c r="U6" s="28">
        <v>40</v>
      </c>
      <c r="V6" s="28"/>
      <c r="W6" s="28"/>
    </row>
    <row r="7" spans="1:23" ht="32.25" x14ac:dyDescent="0.25">
      <c r="A7" s="38">
        <v>3</v>
      </c>
      <c r="B7" s="38" t="s">
        <v>461</v>
      </c>
      <c r="C7" s="34" t="s">
        <v>388</v>
      </c>
      <c r="D7" s="34" t="s">
        <v>454</v>
      </c>
      <c r="E7" s="34" t="s">
        <v>462</v>
      </c>
      <c r="F7" s="38" t="s">
        <v>463</v>
      </c>
      <c r="G7" s="38" t="s">
        <v>464</v>
      </c>
      <c r="H7" s="28">
        <v>18</v>
      </c>
      <c r="I7" s="28">
        <v>2</v>
      </c>
      <c r="J7" s="28">
        <v>15</v>
      </c>
      <c r="K7" s="28"/>
      <c r="L7" s="28"/>
      <c r="M7" s="28">
        <v>16</v>
      </c>
      <c r="N7" s="28"/>
      <c r="O7" s="28"/>
      <c r="P7" s="28"/>
      <c r="Q7" s="28">
        <v>2.5</v>
      </c>
      <c r="R7" s="28">
        <v>20</v>
      </c>
      <c r="S7" s="28">
        <v>45</v>
      </c>
      <c r="T7" s="28">
        <v>5</v>
      </c>
      <c r="U7" s="28">
        <v>32</v>
      </c>
      <c r="V7" s="28"/>
      <c r="W7" s="28"/>
    </row>
    <row r="8" spans="1:23" ht="32.25" x14ac:dyDescent="0.25">
      <c r="A8" s="38">
        <v>4</v>
      </c>
      <c r="B8" s="38" t="s">
        <v>461</v>
      </c>
      <c r="C8" s="34" t="s">
        <v>388</v>
      </c>
      <c r="D8" s="34" t="s">
        <v>454</v>
      </c>
      <c r="E8" s="34" t="s">
        <v>462</v>
      </c>
      <c r="F8" s="38" t="s">
        <v>465</v>
      </c>
      <c r="G8" s="38" t="s">
        <v>466</v>
      </c>
      <c r="H8" s="28">
        <v>15</v>
      </c>
      <c r="I8" s="28">
        <v>1.5</v>
      </c>
      <c r="J8" s="28">
        <v>18</v>
      </c>
      <c r="K8" s="28"/>
      <c r="L8" s="28"/>
      <c r="M8" s="28">
        <v>15</v>
      </c>
      <c r="N8" s="28"/>
      <c r="O8" s="28"/>
      <c r="P8" s="28"/>
      <c r="Q8" s="28">
        <v>2</v>
      </c>
      <c r="R8" s="28">
        <v>18</v>
      </c>
      <c r="S8" s="28">
        <v>40</v>
      </c>
      <c r="T8" s="28">
        <v>2</v>
      </c>
      <c r="U8" s="28">
        <v>30</v>
      </c>
      <c r="V8" s="28"/>
      <c r="W8" s="28"/>
    </row>
    <row r="9" spans="1:23" ht="32.25" x14ac:dyDescent="0.25">
      <c r="A9" s="38">
        <v>5</v>
      </c>
      <c r="B9" s="38" t="s">
        <v>461</v>
      </c>
      <c r="C9" s="34" t="s">
        <v>388</v>
      </c>
      <c r="D9" s="34" t="s">
        <v>454</v>
      </c>
      <c r="E9" s="34" t="s">
        <v>467</v>
      </c>
      <c r="F9" s="38" t="s">
        <v>468</v>
      </c>
      <c r="G9" s="38" t="s">
        <v>469</v>
      </c>
      <c r="H9" s="28">
        <v>22</v>
      </c>
      <c r="I9" s="28">
        <v>2</v>
      </c>
      <c r="J9" s="28">
        <v>15</v>
      </c>
      <c r="K9" s="28"/>
      <c r="L9" s="28"/>
      <c r="M9" s="28">
        <v>15</v>
      </c>
      <c r="N9" s="28"/>
      <c r="O9" s="28"/>
      <c r="P9" s="28"/>
      <c r="Q9" s="28">
        <v>2</v>
      </c>
      <c r="R9" s="28">
        <v>15</v>
      </c>
      <c r="S9" s="28">
        <v>22</v>
      </c>
      <c r="T9" s="28">
        <v>1</v>
      </c>
      <c r="U9" s="28">
        <v>30</v>
      </c>
      <c r="V9" s="28"/>
      <c r="W9" s="28"/>
    </row>
    <row r="10" spans="1:23" ht="32.25" x14ac:dyDescent="0.25">
      <c r="A10" s="38">
        <v>6</v>
      </c>
      <c r="B10" s="38" t="s">
        <v>461</v>
      </c>
      <c r="C10" s="34" t="s">
        <v>388</v>
      </c>
      <c r="D10" s="34" t="s">
        <v>454</v>
      </c>
      <c r="E10" s="34" t="s">
        <v>467</v>
      </c>
      <c r="F10" s="38" t="s">
        <v>470</v>
      </c>
      <c r="G10" s="38" t="s">
        <v>471</v>
      </c>
      <c r="H10" s="28">
        <v>10</v>
      </c>
      <c r="I10" s="28">
        <v>1</v>
      </c>
      <c r="J10" s="28">
        <v>10</v>
      </c>
      <c r="K10" s="28"/>
      <c r="L10" s="28"/>
      <c r="M10" s="28">
        <v>10</v>
      </c>
      <c r="N10" s="28"/>
      <c r="O10" s="28"/>
      <c r="P10" s="28"/>
      <c r="Q10" s="28">
        <v>1.5</v>
      </c>
      <c r="R10" s="28">
        <v>12</v>
      </c>
      <c r="S10" s="28">
        <v>15</v>
      </c>
      <c r="T10" s="28">
        <v>1</v>
      </c>
      <c r="U10" s="28">
        <v>20</v>
      </c>
      <c r="V10" s="28"/>
      <c r="W10" s="28"/>
    </row>
    <row r="11" spans="1:23" ht="32.25" x14ac:dyDescent="0.25">
      <c r="A11" s="38">
        <v>7</v>
      </c>
      <c r="B11" s="38" t="s">
        <v>461</v>
      </c>
      <c r="C11" s="34" t="s">
        <v>388</v>
      </c>
      <c r="D11" s="34" t="s">
        <v>454</v>
      </c>
      <c r="E11" s="34" t="s">
        <v>467</v>
      </c>
      <c r="F11" s="38" t="s">
        <v>472</v>
      </c>
      <c r="G11" s="38" t="s">
        <v>473</v>
      </c>
      <c r="H11" s="28">
        <v>15</v>
      </c>
      <c r="I11" s="28">
        <v>1</v>
      </c>
      <c r="J11" s="28">
        <v>12</v>
      </c>
      <c r="K11" s="28"/>
      <c r="L11" s="28"/>
      <c r="M11" s="28">
        <v>14</v>
      </c>
      <c r="N11" s="28"/>
      <c r="O11" s="28"/>
      <c r="P11" s="28"/>
      <c r="Q11" s="28">
        <v>1.4</v>
      </c>
      <c r="R11" s="28">
        <v>10</v>
      </c>
      <c r="S11" s="28">
        <v>20</v>
      </c>
      <c r="T11" s="28">
        <v>1</v>
      </c>
      <c r="U11" s="28">
        <v>28</v>
      </c>
      <c r="V11" s="28"/>
      <c r="W11" s="28"/>
    </row>
    <row r="12" spans="1:23" ht="32.25" x14ac:dyDescent="0.25">
      <c r="A12" s="38">
        <v>8</v>
      </c>
      <c r="B12" s="38" t="s">
        <v>461</v>
      </c>
      <c r="C12" s="34" t="s">
        <v>388</v>
      </c>
      <c r="D12" s="34" t="s">
        <v>454</v>
      </c>
      <c r="E12" s="34" t="s">
        <v>467</v>
      </c>
      <c r="F12" s="38" t="s">
        <v>474</v>
      </c>
      <c r="G12" s="38" t="s">
        <v>475</v>
      </c>
      <c r="H12" s="28">
        <v>16</v>
      </c>
      <c r="I12" s="28">
        <v>1.2</v>
      </c>
      <c r="J12" s="28">
        <v>15</v>
      </c>
      <c r="K12" s="28"/>
      <c r="L12" s="28"/>
      <c r="M12" s="28">
        <v>16</v>
      </c>
      <c r="N12" s="28"/>
      <c r="O12" s="28"/>
      <c r="P12" s="28"/>
      <c r="Q12" s="28">
        <v>1.5</v>
      </c>
      <c r="R12" s="28">
        <v>14</v>
      </c>
      <c r="S12" s="28">
        <v>25</v>
      </c>
      <c r="T12" s="28">
        <v>1</v>
      </c>
      <c r="U12" s="28">
        <v>32</v>
      </c>
      <c r="V12" s="28"/>
      <c r="W12" s="28"/>
    </row>
    <row r="13" spans="1:23" ht="32.25" x14ac:dyDescent="0.25">
      <c r="A13" s="38">
        <v>9</v>
      </c>
      <c r="B13" s="38" t="s">
        <v>461</v>
      </c>
      <c r="C13" s="34" t="s">
        <v>388</v>
      </c>
      <c r="D13" s="34" t="s">
        <v>454</v>
      </c>
      <c r="E13" s="34" t="s">
        <v>467</v>
      </c>
      <c r="F13" s="38" t="s">
        <v>476</v>
      </c>
      <c r="G13" s="38" t="s">
        <v>475</v>
      </c>
      <c r="H13" s="28">
        <v>20</v>
      </c>
      <c r="I13" s="28">
        <v>0.8</v>
      </c>
      <c r="J13" s="28">
        <v>10</v>
      </c>
      <c r="K13" s="28"/>
      <c r="L13" s="28"/>
      <c r="M13" s="28">
        <v>12</v>
      </c>
      <c r="N13" s="28"/>
      <c r="O13" s="28"/>
      <c r="P13" s="28"/>
      <c r="Q13" s="28">
        <v>2</v>
      </c>
      <c r="R13" s="28">
        <v>12</v>
      </c>
      <c r="S13" s="28">
        <v>18</v>
      </c>
      <c r="T13" s="28">
        <v>1</v>
      </c>
      <c r="U13" s="28">
        <v>24</v>
      </c>
      <c r="V13" s="28"/>
      <c r="W13" s="28"/>
    </row>
    <row r="14" spans="1:23" x14ac:dyDescent="0.25">
      <c r="H14">
        <f>SUM(H5:H13)</f>
        <v>141</v>
      </c>
      <c r="I14">
        <f t="shared" ref="I14:W14" si="0">SUM(I5:I13)</f>
        <v>12.2</v>
      </c>
      <c r="J14">
        <f t="shared" si="0"/>
        <v>122</v>
      </c>
      <c r="K14">
        <f t="shared" si="0"/>
        <v>0</v>
      </c>
      <c r="L14">
        <f t="shared" si="0"/>
        <v>18</v>
      </c>
      <c r="M14">
        <f t="shared" si="0"/>
        <v>118</v>
      </c>
      <c r="N14">
        <f t="shared" si="0"/>
        <v>0</v>
      </c>
      <c r="O14">
        <f t="shared" si="0"/>
        <v>0</v>
      </c>
      <c r="P14">
        <f t="shared" si="0"/>
        <v>0</v>
      </c>
      <c r="Q14">
        <f t="shared" si="0"/>
        <v>16.399999999999999</v>
      </c>
      <c r="R14">
        <f t="shared" si="0"/>
        <v>136</v>
      </c>
      <c r="S14">
        <f t="shared" si="0"/>
        <v>270</v>
      </c>
      <c r="T14">
        <f t="shared" si="0"/>
        <v>17</v>
      </c>
      <c r="U14">
        <f t="shared" si="0"/>
        <v>272</v>
      </c>
      <c r="V14">
        <f t="shared" si="0"/>
        <v>0</v>
      </c>
      <c r="W14">
        <f t="shared" si="0"/>
        <v>2</v>
      </c>
    </row>
  </sheetData>
  <mergeCells count="20">
    <mergeCell ref="A1:S1"/>
    <mergeCell ref="A2:A4"/>
    <mergeCell ref="B2:B4"/>
    <mergeCell ref="C2:C4"/>
    <mergeCell ref="D2:D4"/>
    <mergeCell ref="E2:E4"/>
    <mergeCell ref="F2:G2"/>
    <mergeCell ref="H2:V2"/>
    <mergeCell ref="F3:G3"/>
    <mergeCell ref="H3:H4"/>
    <mergeCell ref="I3:I4"/>
    <mergeCell ref="J3:J4"/>
    <mergeCell ref="T3:T4"/>
    <mergeCell ref="U3:U4"/>
    <mergeCell ref="V3:W3"/>
    <mergeCell ref="K3:M3"/>
    <mergeCell ref="N3:P3"/>
    <mergeCell ref="Q3:Q4"/>
    <mergeCell ref="R3:R4"/>
    <mergeCell ref="S3:S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D1" workbookViewId="0">
      <pane ySplit="4" topLeftCell="A5" activePane="bottomLeft" state="frozen"/>
      <selection pane="bottomLeft" activeCell="L6" sqref="L6"/>
    </sheetView>
  </sheetViews>
  <sheetFormatPr defaultRowHeight="15" x14ac:dyDescent="0.25"/>
  <cols>
    <col min="1" max="1" width="5.7109375" customWidth="1"/>
    <col min="2" max="2" width="18" customWidth="1"/>
    <col min="3" max="3" width="13.85546875" customWidth="1"/>
    <col min="4" max="4" width="12.28515625" customWidth="1"/>
    <col min="5" max="5" width="13.5703125" customWidth="1"/>
    <col min="6" max="7" width="11.7109375" customWidth="1"/>
  </cols>
  <sheetData>
    <row r="1" spans="1:23" ht="19.5" customHeight="1" x14ac:dyDescent="0.25">
      <c r="A1" s="129" t="s">
        <v>797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8"/>
      <c r="U1" s="8"/>
      <c r="V1" s="8"/>
      <c r="W1" s="8"/>
    </row>
    <row r="2" spans="1:23" ht="15" customHeight="1" x14ac:dyDescent="0.25">
      <c r="A2" s="118" t="s">
        <v>1</v>
      </c>
      <c r="B2" s="118" t="s">
        <v>3</v>
      </c>
      <c r="C2" s="118" t="s">
        <v>6</v>
      </c>
      <c r="D2" s="118" t="s">
        <v>7</v>
      </c>
      <c r="E2" s="118" t="s">
        <v>8</v>
      </c>
      <c r="F2" s="118" t="s">
        <v>10</v>
      </c>
      <c r="G2" s="118"/>
      <c r="H2" s="118" t="s">
        <v>11</v>
      </c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2"/>
    </row>
    <row r="3" spans="1:23" ht="15" customHeight="1" x14ac:dyDescent="0.25">
      <c r="A3" s="118"/>
      <c r="B3" s="118"/>
      <c r="C3" s="118"/>
      <c r="D3" s="118"/>
      <c r="E3" s="118"/>
      <c r="F3" s="118" t="s">
        <v>12</v>
      </c>
      <c r="G3" s="118"/>
      <c r="H3" s="120" t="s">
        <v>778</v>
      </c>
      <c r="I3" s="120" t="s">
        <v>798</v>
      </c>
      <c r="J3" s="120" t="s">
        <v>546</v>
      </c>
      <c r="K3" s="120" t="s">
        <v>547</v>
      </c>
      <c r="L3" s="120"/>
      <c r="M3" s="120"/>
      <c r="N3" s="120" t="s">
        <v>548</v>
      </c>
      <c r="O3" s="120"/>
      <c r="P3" s="120"/>
      <c r="Q3" s="120" t="s">
        <v>18</v>
      </c>
      <c r="R3" s="120" t="s">
        <v>19</v>
      </c>
      <c r="S3" s="120" t="s">
        <v>20</v>
      </c>
      <c r="T3" s="120" t="s">
        <v>549</v>
      </c>
      <c r="U3" s="120" t="s">
        <v>550</v>
      </c>
      <c r="V3" s="120" t="s">
        <v>23</v>
      </c>
      <c r="W3" s="120"/>
    </row>
    <row r="4" spans="1:23" ht="30" x14ac:dyDescent="0.25">
      <c r="A4" s="118"/>
      <c r="B4" s="118"/>
      <c r="C4" s="118"/>
      <c r="D4" s="118"/>
      <c r="E4" s="118"/>
      <c r="F4" s="4" t="s">
        <v>25</v>
      </c>
      <c r="G4" s="4" t="s">
        <v>26</v>
      </c>
      <c r="H4" s="120"/>
      <c r="I4" s="120"/>
      <c r="J4" s="120"/>
      <c r="K4" s="90" t="s">
        <v>777</v>
      </c>
      <c r="L4" s="90" t="s">
        <v>551</v>
      </c>
      <c r="M4" s="90" t="s">
        <v>552</v>
      </c>
      <c r="N4" s="90" t="s">
        <v>551</v>
      </c>
      <c r="O4" s="90" t="s">
        <v>552</v>
      </c>
      <c r="P4" s="90" t="s">
        <v>30</v>
      </c>
      <c r="Q4" s="120"/>
      <c r="R4" s="120"/>
      <c r="S4" s="120"/>
      <c r="T4" s="120"/>
      <c r="U4" s="120"/>
      <c r="V4" s="90" t="s">
        <v>553</v>
      </c>
      <c r="W4" s="90" t="s">
        <v>554</v>
      </c>
    </row>
    <row r="5" spans="1:23" ht="32.25" x14ac:dyDescent="0.25">
      <c r="A5" s="38">
        <v>1</v>
      </c>
      <c r="B5" s="38" t="s">
        <v>387</v>
      </c>
      <c r="C5" s="34" t="s">
        <v>388</v>
      </c>
      <c r="D5" s="34" t="s">
        <v>477</v>
      </c>
      <c r="E5" s="34" t="s">
        <v>478</v>
      </c>
      <c r="F5" s="38" t="s">
        <v>479</v>
      </c>
      <c r="G5" s="38" t="s">
        <v>480</v>
      </c>
      <c r="H5" s="28">
        <v>15</v>
      </c>
      <c r="I5" s="28"/>
      <c r="J5" s="28">
        <v>5</v>
      </c>
      <c r="K5" s="28"/>
      <c r="L5" s="28">
        <v>17</v>
      </c>
      <c r="M5" s="28"/>
      <c r="N5" s="28"/>
      <c r="O5" s="28"/>
      <c r="P5" s="28"/>
      <c r="Q5" s="28">
        <v>1</v>
      </c>
      <c r="R5" s="28">
        <v>6</v>
      </c>
      <c r="S5" s="28">
        <v>17</v>
      </c>
      <c r="T5" s="28">
        <v>1</v>
      </c>
      <c r="U5" s="28">
        <v>34</v>
      </c>
      <c r="V5" s="28"/>
      <c r="W5" s="28"/>
    </row>
    <row r="6" spans="1:23" ht="32.25" x14ac:dyDescent="0.25">
      <c r="A6" s="38">
        <v>2</v>
      </c>
      <c r="B6" s="38" t="s">
        <v>387</v>
      </c>
      <c r="C6" s="34" t="s">
        <v>388</v>
      </c>
      <c r="D6" s="34" t="s">
        <v>477</v>
      </c>
      <c r="E6" s="34" t="s">
        <v>481</v>
      </c>
      <c r="F6" s="38" t="s">
        <v>482</v>
      </c>
      <c r="G6" s="38" t="s">
        <v>483</v>
      </c>
      <c r="H6" s="28">
        <v>25</v>
      </c>
      <c r="I6" s="28">
        <v>0.2</v>
      </c>
      <c r="J6" s="28">
        <v>9</v>
      </c>
      <c r="K6" s="28"/>
      <c r="L6" s="28">
        <v>15</v>
      </c>
      <c r="M6" s="28">
        <v>5</v>
      </c>
      <c r="N6" s="28"/>
      <c r="O6" s="28"/>
      <c r="P6" s="28"/>
      <c r="Q6" s="28"/>
      <c r="R6" s="28">
        <v>5</v>
      </c>
      <c r="S6" s="28">
        <v>45</v>
      </c>
      <c r="T6" s="28">
        <v>1</v>
      </c>
      <c r="U6" s="28">
        <v>40</v>
      </c>
      <c r="V6" s="28"/>
      <c r="W6" s="28"/>
    </row>
    <row r="7" spans="1:23" ht="32.25" x14ac:dyDescent="0.25">
      <c r="A7" s="38">
        <v>3</v>
      </c>
      <c r="B7" s="38" t="s">
        <v>387</v>
      </c>
      <c r="C7" s="34" t="s">
        <v>388</v>
      </c>
      <c r="D7" s="34" t="s">
        <v>477</v>
      </c>
      <c r="E7" s="34" t="s">
        <v>481</v>
      </c>
      <c r="F7" s="38" t="s">
        <v>484</v>
      </c>
      <c r="G7" s="38" t="s">
        <v>485</v>
      </c>
      <c r="H7" s="28">
        <v>18</v>
      </c>
      <c r="I7" s="28">
        <v>0.7</v>
      </c>
      <c r="J7" s="28">
        <v>7</v>
      </c>
      <c r="K7" s="28"/>
      <c r="L7" s="28">
        <v>12</v>
      </c>
      <c r="M7" s="28">
        <v>6</v>
      </c>
      <c r="N7" s="28"/>
      <c r="O7" s="28">
        <v>16</v>
      </c>
      <c r="P7" s="28"/>
      <c r="Q7" s="28"/>
      <c r="R7" s="28">
        <v>8</v>
      </c>
      <c r="S7" s="28">
        <v>36</v>
      </c>
      <c r="T7" s="28">
        <v>1</v>
      </c>
      <c r="U7" s="28">
        <v>36</v>
      </c>
      <c r="V7" s="28"/>
      <c r="W7" s="28"/>
    </row>
    <row r="8" spans="1:23" ht="32.25" x14ac:dyDescent="0.25">
      <c r="A8" s="38">
        <v>4</v>
      </c>
      <c r="B8" s="38" t="s">
        <v>486</v>
      </c>
      <c r="C8" s="34" t="s">
        <v>388</v>
      </c>
      <c r="D8" s="38" t="s">
        <v>477</v>
      </c>
      <c r="E8" s="38" t="s">
        <v>487</v>
      </c>
      <c r="F8" s="38" t="s">
        <v>488</v>
      </c>
      <c r="G8" s="38" t="s">
        <v>489</v>
      </c>
      <c r="H8" s="28">
        <v>17</v>
      </c>
      <c r="I8" s="28"/>
      <c r="J8" s="28">
        <v>6</v>
      </c>
      <c r="K8" s="28"/>
      <c r="L8" s="28">
        <v>32</v>
      </c>
      <c r="M8" s="28"/>
      <c r="N8" s="28"/>
      <c r="O8" s="28"/>
      <c r="P8" s="28"/>
      <c r="Q8" s="28"/>
      <c r="R8" s="28">
        <v>7</v>
      </c>
      <c r="S8" s="28">
        <v>49</v>
      </c>
      <c r="T8" s="28"/>
      <c r="U8" s="28">
        <v>64</v>
      </c>
      <c r="V8" s="28"/>
      <c r="W8" s="28"/>
    </row>
    <row r="9" spans="1:23" ht="32.25" x14ac:dyDescent="0.25">
      <c r="A9" s="38">
        <v>5</v>
      </c>
      <c r="B9" s="38" t="s">
        <v>486</v>
      </c>
      <c r="C9" s="34" t="s">
        <v>388</v>
      </c>
      <c r="D9" s="38" t="s">
        <v>477</v>
      </c>
      <c r="E9" s="38" t="s">
        <v>487</v>
      </c>
      <c r="F9" s="38" t="s">
        <v>490</v>
      </c>
      <c r="G9" s="38" t="s">
        <v>491</v>
      </c>
      <c r="H9" s="28">
        <v>15</v>
      </c>
      <c r="I9" s="28"/>
      <c r="J9" s="28">
        <v>5</v>
      </c>
      <c r="K9" s="28"/>
      <c r="L9" s="28">
        <v>22</v>
      </c>
      <c r="M9" s="28"/>
      <c r="N9" s="28"/>
      <c r="O9" s="28"/>
      <c r="P9" s="28"/>
      <c r="Q9" s="28"/>
      <c r="R9" s="28">
        <v>5</v>
      </c>
      <c r="S9" s="28">
        <v>37</v>
      </c>
      <c r="T9" s="28"/>
      <c r="U9" s="28">
        <v>44</v>
      </c>
      <c r="V9" s="28"/>
      <c r="W9" s="28"/>
    </row>
    <row r="10" spans="1:23" ht="32.25" x14ac:dyDescent="0.25">
      <c r="A10" s="38">
        <v>6</v>
      </c>
      <c r="B10" s="38" t="s">
        <v>486</v>
      </c>
      <c r="C10" s="34" t="s">
        <v>388</v>
      </c>
      <c r="D10" s="38" t="s">
        <v>477</v>
      </c>
      <c r="E10" s="38" t="s">
        <v>492</v>
      </c>
      <c r="F10" s="38" t="s">
        <v>493</v>
      </c>
      <c r="G10" s="38" t="s">
        <v>494</v>
      </c>
      <c r="H10" s="28">
        <v>18</v>
      </c>
      <c r="I10" s="28"/>
      <c r="J10" s="28">
        <v>6</v>
      </c>
      <c r="K10" s="28"/>
      <c r="L10" s="28">
        <v>22</v>
      </c>
      <c r="M10" s="28"/>
      <c r="N10" s="28"/>
      <c r="O10" s="28"/>
      <c r="P10" s="28"/>
      <c r="Q10" s="28"/>
      <c r="R10" s="28">
        <v>9</v>
      </c>
      <c r="S10" s="28">
        <v>40</v>
      </c>
      <c r="T10" s="28"/>
      <c r="U10" s="28">
        <v>44</v>
      </c>
      <c r="V10" s="28"/>
      <c r="W10" s="28"/>
    </row>
    <row r="11" spans="1:23" ht="32.25" x14ac:dyDescent="0.25">
      <c r="A11" s="38">
        <v>7</v>
      </c>
      <c r="B11" s="38" t="s">
        <v>486</v>
      </c>
      <c r="C11" s="34" t="s">
        <v>388</v>
      </c>
      <c r="D11" s="38" t="s">
        <v>477</v>
      </c>
      <c r="E11" s="38" t="s">
        <v>492</v>
      </c>
      <c r="F11" s="38" t="s">
        <v>495</v>
      </c>
      <c r="G11" s="38" t="s">
        <v>496</v>
      </c>
      <c r="H11" s="28">
        <v>17</v>
      </c>
      <c r="I11" s="28"/>
      <c r="J11" s="28">
        <v>5</v>
      </c>
      <c r="K11" s="28"/>
      <c r="L11" s="28">
        <v>23</v>
      </c>
      <c r="M11" s="28"/>
      <c r="N11" s="28"/>
      <c r="O11" s="28"/>
      <c r="P11" s="28"/>
      <c r="Q11" s="28"/>
      <c r="R11" s="28">
        <v>8</v>
      </c>
      <c r="S11" s="28">
        <v>40</v>
      </c>
      <c r="T11" s="28"/>
      <c r="U11" s="28">
        <v>46</v>
      </c>
      <c r="V11" s="28"/>
      <c r="W11" s="28"/>
    </row>
    <row r="12" spans="1:23" ht="32.25" x14ac:dyDescent="0.25">
      <c r="A12" s="38">
        <v>8</v>
      </c>
      <c r="B12" s="38" t="s">
        <v>486</v>
      </c>
      <c r="C12" s="34" t="s">
        <v>388</v>
      </c>
      <c r="D12" s="38" t="s">
        <v>477</v>
      </c>
      <c r="E12" s="38" t="s">
        <v>486</v>
      </c>
      <c r="F12" s="38" t="s">
        <v>497</v>
      </c>
      <c r="G12" s="38" t="s">
        <v>498</v>
      </c>
      <c r="H12" s="28">
        <v>19</v>
      </c>
      <c r="I12" s="28">
        <v>1.2</v>
      </c>
      <c r="J12" s="28">
        <v>10</v>
      </c>
      <c r="K12" s="28"/>
      <c r="L12" s="28">
        <v>30</v>
      </c>
      <c r="M12" s="28">
        <v>6</v>
      </c>
      <c r="N12" s="28"/>
      <c r="O12" s="28">
        <v>41</v>
      </c>
      <c r="P12" s="28"/>
      <c r="Q12" s="28"/>
      <c r="R12" s="28">
        <v>30</v>
      </c>
      <c r="S12" s="28">
        <v>96</v>
      </c>
      <c r="T12" s="28">
        <v>1</v>
      </c>
      <c r="U12" s="28">
        <v>60</v>
      </c>
      <c r="V12" s="28"/>
      <c r="W12" s="28"/>
    </row>
    <row r="13" spans="1:23" ht="32.25" x14ac:dyDescent="0.25">
      <c r="A13" s="38">
        <v>9</v>
      </c>
      <c r="B13" s="38" t="s">
        <v>486</v>
      </c>
      <c r="C13" s="34" t="s">
        <v>388</v>
      </c>
      <c r="D13" s="38" t="s">
        <v>477</v>
      </c>
      <c r="E13" s="38" t="s">
        <v>499</v>
      </c>
      <c r="F13" s="38" t="s">
        <v>500</v>
      </c>
      <c r="G13" s="38" t="s">
        <v>501</v>
      </c>
      <c r="H13" s="28"/>
      <c r="I13" s="28"/>
      <c r="J13" s="28"/>
      <c r="K13" s="28"/>
      <c r="L13" s="28">
        <v>15</v>
      </c>
      <c r="M13" s="28"/>
      <c r="N13" s="28"/>
      <c r="O13" s="28"/>
      <c r="P13" s="28"/>
      <c r="Q13" s="28"/>
      <c r="R13" s="28">
        <v>5</v>
      </c>
      <c r="S13" s="28">
        <v>15</v>
      </c>
      <c r="T13" s="28"/>
      <c r="U13" s="28">
        <v>30</v>
      </c>
      <c r="V13" s="28"/>
      <c r="W13" s="28"/>
    </row>
    <row r="14" spans="1:23" ht="32.25" x14ac:dyDescent="0.25">
      <c r="A14" s="38">
        <v>10</v>
      </c>
      <c r="B14" s="38" t="s">
        <v>486</v>
      </c>
      <c r="C14" s="34" t="s">
        <v>388</v>
      </c>
      <c r="D14" s="38" t="s">
        <v>477</v>
      </c>
      <c r="E14" s="38" t="s">
        <v>502</v>
      </c>
      <c r="F14" s="38" t="s">
        <v>503</v>
      </c>
      <c r="G14" s="38" t="s">
        <v>504</v>
      </c>
      <c r="H14" s="28">
        <v>19</v>
      </c>
      <c r="I14" s="28"/>
      <c r="J14" s="28">
        <v>6</v>
      </c>
      <c r="K14" s="28"/>
      <c r="L14" s="28"/>
      <c r="M14" s="28">
        <v>28</v>
      </c>
      <c r="N14" s="28"/>
      <c r="O14" s="28">
        <v>45</v>
      </c>
      <c r="P14" s="28"/>
      <c r="Q14" s="28"/>
      <c r="R14" s="28">
        <v>15</v>
      </c>
      <c r="S14" s="28">
        <v>92</v>
      </c>
      <c r="T14" s="28"/>
      <c r="U14" s="28">
        <v>146</v>
      </c>
      <c r="V14" s="28"/>
      <c r="W14" s="28"/>
    </row>
    <row r="15" spans="1:23" ht="32.25" x14ac:dyDescent="0.25">
      <c r="A15" s="38">
        <v>11</v>
      </c>
      <c r="B15" s="38" t="s">
        <v>486</v>
      </c>
      <c r="C15" s="34" t="s">
        <v>388</v>
      </c>
      <c r="D15" s="38" t="s">
        <v>477</v>
      </c>
      <c r="E15" s="38" t="s">
        <v>505</v>
      </c>
      <c r="F15" s="38" t="s">
        <v>506</v>
      </c>
      <c r="G15" s="38" t="s">
        <v>507</v>
      </c>
      <c r="H15" s="28">
        <v>20</v>
      </c>
      <c r="I15" s="28">
        <v>1.5</v>
      </c>
      <c r="J15" s="28">
        <v>8</v>
      </c>
      <c r="K15" s="28"/>
      <c r="L15" s="28">
        <v>28</v>
      </c>
      <c r="M15" s="28"/>
      <c r="N15" s="28"/>
      <c r="O15" s="28">
        <v>48</v>
      </c>
      <c r="P15" s="28"/>
      <c r="Q15" s="28"/>
      <c r="R15" s="28">
        <v>25</v>
      </c>
      <c r="S15" s="28">
        <v>96</v>
      </c>
      <c r="T15" s="28"/>
      <c r="U15" s="28">
        <v>152</v>
      </c>
      <c r="V15" s="28"/>
      <c r="W15" s="28"/>
    </row>
    <row r="16" spans="1:23" ht="32.25" x14ac:dyDescent="0.25">
      <c r="A16" s="38">
        <v>12</v>
      </c>
      <c r="B16" s="38" t="s">
        <v>486</v>
      </c>
      <c r="C16" s="34" t="s">
        <v>388</v>
      </c>
      <c r="D16" s="38" t="s">
        <v>477</v>
      </c>
      <c r="E16" s="38" t="s">
        <v>508</v>
      </c>
      <c r="F16" s="38" t="s">
        <v>509</v>
      </c>
      <c r="G16" s="38" t="s">
        <v>510</v>
      </c>
      <c r="H16" s="28">
        <v>18</v>
      </c>
      <c r="I16" s="28"/>
      <c r="J16" s="28">
        <v>6</v>
      </c>
      <c r="K16" s="28"/>
      <c r="L16" s="28">
        <v>15</v>
      </c>
      <c r="M16" s="28"/>
      <c r="N16" s="28"/>
      <c r="O16" s="28"/>
      <c r="P16" s="28"/>
      <c r="Q16" s="28"/>
      <c r="R16" s="28">
        <v>8</v>
      </c>
      <c r="S16" s="28">
        <v>33</v>
      </c>
      <c r="T16" s="28"/>
      <c r="U16" s="28">
        <v>30</v>
      </c>
      <c r="V16" s="28"/>
      <c r="W16" s="28"/>
    </row>
    <row r="17" spans="1:23" ht="32.25" x14ac:dyDescent="0.25">
      <c r="A17" s="38">
        <v>13</v>
      </c>
      <c r="B17" s="38" t="s">
        <v>486</v>
      </c>
      <c r="C17" s="34" t="s">
        <v>388</v>
      </c>
      <c r="D17" s="38" t="s">
        <v>477</v>
      </c>
      <c r="E17" s="38" t="s">
        <v>511</v>
      </c>
      <c r="F17" s="38" t="s">
        <v>512</v>
      </c>
      <c r="G17" s="38" t="s">
        <v>513</v>
      </c>
      <c r="H17" s="28">
        <v>12</v>
      </c>
      <c r="I17" s="28">
        <v>1.2</v>
      </c>
      <c r="J17" s="28">
        <v>4</v>
      </c>
      <c r="K17" s="28"/>
      <c r="L17" s="28">
        <v>16</v>
      </c>
      <c r="M17" s="28"/>
      <c r="N17" s="28"/>
      <c r="O17" s="28"/>
      <c r="P17" s="28"/>
      <c r="Q17" s="28"/>
      <c r="R17" s="28">
        <v>4</v>
      </c>
      <c r="S17" s="28">
        <v>28</v>
      </c>
      <c r="T17" s="28"/>
      <c r="U17" s="28">
        <v>32</v>
      </c>
      <c r="V17" s="28"/>
      <c r="W17" s="28"/>
    </row>
    <row r="18" spans="1:23" ht="32.25" x14ac:dyDescent="0.25">
      <c r="A18" s="38">
        <v>14</v>
      </c>
      <c r="B18" s="38" t="s">
        <v>486</v>
      </c>
      <c r="C18" s="34" t="s">
        <v>388</v>
      </c>
      <c r="D18" s="38" t="s">
        <v>477</v>
      </c>
      <c r="E18" s="38" t="s">
        <v>514</v>
      </c>
      <c r="F18" s="38" t="s">
        <v>515</v>
      </c>
      <c r="G18" s="38" t="s">
        <v>516</v>
      </c>
      <c r="H18" s="28">
        <v>18</v>
      </c>
      <c r="I18" s="28"/>
      <c r="J18" s="28">
        <v>6</v>
      </c>
      <c r="K18" s="28"/>
      <c r="L18" s="28">
        <v>15</v>
      </c>
      <c r="M18" s="28"/>
      <c r="N18" s="28"/>
      <c r="O18" s="28"/>
      <c r="P18" s="28"/>
      <c r="Q18" s="28"/>
      <c r="R18" s="28">
        <v>8</v>
      </c>
      <c r="S18" s="28">
        <v>33</v>
      </c>
      <c r="T18" s="28"/>
      <c r="U18" s="28">
        <v>30</v>
      </c>
      <c r="V18" s="28"/>
      <c r="W18" s="28"/>
    </row>
    <row r="19" spans="1:23" ht="32.25" x14ac:dyDescent="0.25">
      <c r="A19" s="38">
        <v>15</v>
      </c>
      <c r="B19" s="38" t="s">
        <v>486</v>
      </c>
      <c r="C19" s="34" t="s">
        <v>388</v>
      </c>
      <c r="D19" s="38" t="s">
        <v>477</v>
      </c>
      <c r="E19" s="38" t="s">
        <v>514</v>
      </c>
      <c r="F19" s="38" t="s">
        <v>517</v>
      </c>
      <c r="G19" s="38" t="s">
        <v>518</v>
      </c>
      <c r="H19" s="28">
        <v>15</v>
      </c>
      <c r="I19" s="28"/>
      <c r="J19" s="28">
        <v>5</v>
      </c>
      <c r="K19" s="28"/>
      <c r="L19" s="28">
        <v>13</v>
      </c>
      <c r="M19" s="28"/>
      <c r="N19" s="28"/>
      <c r="O19" s="28"/>
      <c r="P19" s="28"/>
      <c r="Q19" s="28"/>
      <c r="R19" s="28">
        <v>6</v>
      </c>
      <c r="S19" s="28">
        <v>28</v>
      </c>
      <c r="T19" s="28"/>
      <c r="U19" s="28">
        <v>26</v>
      </c>
      <c r="V19" s="28"/>
      <c r="W19" s="28"/>
    </row>
    <row r="20" spans="1:23" ht="32.25" x14ac:dyDescent="0.25">
      <c r="A20" s="38">
        <v>16</v>
      </c>
      <c r="B20" s="38" t="s">
        <v>486</v>
      </c>
      <c r="C20" s="34" t="s">
        <v>388</v>
      </c>
      <c r="D20" s="38" t="s">
        <v>477</v>
      </c>
      <c r="E20" s="38" t="s">
        <v>519</v>
      </c>
      <c r="F20" s="38" t="s">
        <v>520</v>
      </c>
      <c r="G20" s="38" t="s">
        <v>521</v>
      </c>
      <c r="H20" s="28">
        <v>15</v>
      </c>
      <c r="I20" s="28">
        <v>1</v>
      </c>
      <c r="J20" s="28">
        <v>6</v>
      </c>
      <c r="K20" s="28"/>
      <c r="L20" s="28">
        <v>18</v>
      </c>
      <c r="M20" s="28"/>
      <c r="N20" s="28"/>
      <c r="O20" s="28"/>
      <c r="P20" s="28"/>
      <c r="Q20" s="28"/>
      <c r="R20" s="28">
        <v>5</v>
      </c>
      <c r="S20" s="28">
        <v>25</v>
      </c>
      <c r="T20" s="28">
        <v>3</v>
      </c>
      <c r="U20" s="28">
        <v>36</v>
      </c>
      <c r="V20" s="28"/>
      <c r="W20" s="28"/>
    </row>
    <row r="21" spans="1:23" ht="32.25" x14ac:dyDescent="0.25">
      <c r="A21" s="38">
        <v>17</v>
      </c>
      <c r="B21" s="38" t="s">
        <v>486</v>
      </c>
      <c r="C21" s="34" t="s">
        <v>388</v>
      </c>
      <c r="D21" s="38" t="s">
        <v>477</v>
      </c>
      <c r="E21" s="38" t="s">
        <v>522</v>
      </c>
      <c r="F21" s="38" t="s">
        <v>523</v>
      </c>
      <c r="G21" s="38" t="s">
        <v>524</v>
      </c>
      <c r="H21" s="28">
        <v>21</v>
      </c>
      <c r="I21" s="28">
        <v>1.5</v>
      </c>
      <c r="J21" s="28">
        <v>7</v>
      </c>
      <c r="K21" s="28"/>
      <c r="L21" s="28">
        <v>35</v>
      </c>
      <c r="M21" s="28"/>
      <c r="N21" s="28"/>
      <c r="O21" s="28"/>
      <c r="P21" s="28"/>
      <c r="Q21" s="28"/>
      <c r="R21" s="28">
        <v>12</v>
      </c>
      <c r="S21" s="28">
        <v>35</v>
      </c>
      <c r="T21" s="28">
        <v>5</v>
      </c>
      <c r="U21" s="28">
        <v>70</v>
      </c>
      <c r="V21" s="28"/>
      <c r="W21" s="28"/>
    </row>
    <row r="22" spans="1:23" ht="32.25" x14ac:dyDescent="0.25">
      <c r="A22" s="38">
        <v>18</v>
      </c>
      <c r="B22" s="38" t="s">
        <v>486</v>
      </c>
      <c r="C22" s="34" t="s">
        <v>388</v>
      </c>
      <c r="D22" s="38" t="s">
        <v>477</v>
      </c>
      <c r="E22" s="38" t="s">
        <v>526</v>
      </c>
      <c r="F22" s="38" t="s">
        <v>527</v>
      </c>
      <c r="G22" s="38" t="s">
        <v>528</v>
      </c>
      <c r="H22" s="28">
        <v>22</v>
      </c>
      <c r="I22" s="28">
        <v>1.8</v>
      </c>
      <c r="J22" s="28">
        <v>8</v>
      </c>
      <c r="K22" s="28"/>
      <c r="L22" s="28">
        <v>28</v>
      </c>
      <c r="M22" s="28"/>
      <c r="N22" s="28"/>
      <c r="O22" s="28"/>
      <c r="P22" s="28"/>
      <c r="Q22" s="28"/>
      <c r="R22" s="28">
        <v>11</v>
      </c>
      <c r="S22" s="28">
        <v>50</v>
      </c>
      <c r="T22" s="28">
        <v>2</v>
      </c>
      <c r="U22" s="28">
        <v>56</v>
      </c>
      <c r="V22" s="28"/>
      <c r="W22" s="28"/>
    </row>
    <row r="23" spans="1:23" ht="32.25" x14ac:dyDescent="0.25">
      <c r="A23" s="38">
        <v>19</v>
      </c>
      <c r="B23" s="38" t="s">
        <v>486</v>
      </c>
      <c r="C23" s="34" t="s">
        <v>388</v>
      </c>
      <c r="D23" s="38" t="s">
        <v>477</v>
      </c>
      <c r="E23" s="38" t="s">
        <v>525</v>
      </c>
      <c r="F23" s="38" t="s">
        <v>529</v>
      </c>
      <c r="G23" s="38" t="s">
        <v>530</v>
      </c>
      <c r="H23" s="28">
        <v>22</v>
      </c>
      <c r="I23" s="28"/>
      <c r="J23" s="28">
        <v>7</v>
      </c>
      <c r="K23" s="28"/>
      <c r="L23" s="28">
        <v>31</v>
      </c>
      <c r="M23" s="28"/>
      <c r="N23" s="28"/>
      <c r="O23" s="28"/>
      <c r="P23" s="28"/>
      <c r="Q23" s="28"/>
      <c r="R23" s="28">
        <v>15</v>
      </c>
      <c r="S23" s="28">
        <v>53</v>
      </c>
      <c r="T23" s="28">
        <v>1</v>
      </c>
      <c r="U23" s="28">
        <v>62</v>
      </c>
      <c r="V23" s="28"/>
      <c r="W23" s="28"/>
    </row>
    <row r="24" spans="1:23" ht="32.25" x14ac:dyDescent="0.25">
      <c r="A24" s="38">
        <v>20</v>
      </c>
      <c r="B24" s="38" t="s">
        <v>486</v>
      </c>
      <c r="C24" s="34" t="s">
        <v>388</v>
      </c>
      <c r="D24" s="38" t="s">
        <v>477</v>
      </c>
      <c r="E24" s="38" t="s">
        <v>531</v>
      </c>
      <c r="F24" s="38" t="s">
        <v>532</v>
      </c>
      <c r="G24" s="38" t="s">
        <v>533</v>
      </c>
      <c r="H24" s="28">
        <v>6</v>
      </c>
      <c r="I24" s="28"/>
      <c r="J24" s="28"/>
      <c r="K24" s="28"/>
      <c r="L24" s="28">
        <v>17</v>
      </c>
      <c r="M24" s="28"/>
      <c r="N24" s="28"/>
      <c r="O24" s="28"/>
      <c r="P24" s="28"/>
      <c r="Q24" s="28"/>
      <c r="R24" s="28">
        <v>5</v>
      </c>
      <c r="S24" s="28">
        <v>23</v>
      </c>
      <c r="T24" s="28">
        <v>1</v>
      </c>
      <c r="U24" s="28">
        <v>34</v>
      </c>
      <c r="V24" s="28"/>
      <c r="W24" s="28"/>
    </row>
    <row r="25" spans="1:23" ht="32.25" x14ac:dyDescent="0.25">
      <c r="A25" s="38">
        <v>21</v>
      </c>
      <c r="B25" s="38" t="s">
        <v>486</v>
      </c>
      <c r="C25" s="34" t="s">
        <v>388</v>
      </c>
      <c r="D25" s="38" t="s">
        <v>477</v>
      </c>
      <c r="E25" s="38" t="s">
        <v>535</v>
      </c>
      <c r="F25" s="38" t="s">
        <v>536</v>
      </c>
      <c r="G25" s="38" t="s">
        <v>537</v>
      </c>
      <c r="H25" s="28">
        <v>8</v>
      </c>
      <c r="I25" s="28"/>
      <c r="J25" s="28">
        <v>2</v>
      </c>
      <c r="K25" s="28"/>
      <c r="L25" s="28">
        <v>8</v>
      </c>
      <c r="M25" s="28"/>
      <c r="N25" s="28"/>
      <c r="O25" s="28"/>
      <c r="P25" s="28"/>
      <c r="Q25" s="28"/>
      <c r="R25" s="28">
        <v>2</v>
      </c>
      <c r="S25" s="28">
        <v>16</v>
      </c>
      <c r="T25" s="28">
        <v>1</v>
      </c>
      <c r="U25" s="28">
        <v>16</v>
      </c>
      <c r="V25" s="28"/>
      <c r="W25" s="28"/>
    </row>
    <row r="26" spans="1:23" ht="32.25" x14ac:dyDescent="0.25">
      <c r="A26" s="38">
        <v>22</v>
      </c>
      <c r="B26" s="38" t="s">
        <v>486</v>
      </c>
      <c r="C26" s="34" t="s">
        <v>388</v>
      </c>
      <c r="D26" s="38" t="s">
        <v>477</v>
      </c>
      <c r="E26" s="38" t="s">
        <v>534</v>
      </c>
      <c r="F26" s="38" t="s">
        <v>538</v>
      </c>
      <c r="G26" s="38" t="s">
        <v>539</v>
      </c>
      <c r="H26" s="28">
        <v>6</v>
      </c>
      <c r="I26" s="28"/>
      <c r="J26" s="28">
        <v>2</v>
      </c>
      <c r="K26" s="28"/>
      <c r="L26" s="28">
        <v>23</v>
      </c>
      <c r="M26" s="28"/>
      <c r="N26" s="28"/>
      <c r="O26" s="28"/>
      <c r="P26" s="28"/>
      <c r="Q26" s="28"/>
      <c r="R26" s="28">
        <v>9</v>
      </c>
      <c r="S26" s="28">
        <v>29</v>
      </c>
      <c r="T26" s="28"/>
      <c r="U26" s="28">
        <v>46</v>
      </c>
      <c r="V26" s="28"/>
      <c r="W26" s="28"/>
    </row>
    <row r="27" spans="1:23" x14ac:dyDescent="0.25">
      <c r="H27">
        <f>SUM(H5:H26)</f>
        <v>346</v>
      </c>
      <c r="I27">
        <f t="shared" ref="I27:W27" si="0">SUM(I5:I26)</f>
        <v>9.1</v>
      </c>
      <c r="J27">
        <f t="shared" si="0"/>
        <v>120</v>
      </c>
      <c r="K27">
        <f t="shared" si="0"/>
        <v>0</v>
      </c>
      <c r="L27">
        <f t="shared" si="0"/>
        <v>435</v>
      </c>
      <c r="M27">
        <f t="shared" si="0"/>
        <v>45</v>
      </c>
      <c r="N27">
        <f t="shared" si="0"/>
        <v>0</v>
      </c>
      <c r="O27">
        <f t="shared" si="0"/>
        <v>150</v>
      </c>
      <c r="P27">
        <f t="shared" si="0"/>
        <v>0</v>
      </c>
      <c r="Q27">
        <f t="shared" si="0"/>
        <v>1</v>
      </c>
      <c r="R27">
        <f t="shared" si="0"/>
        <v>208</v>
      </c>
      <c r="S27">
        <f t="shared" si="0"/>
        <v>916</v>
      </c>
      <c r="T27">
        <f t="shared" si="0"/>
        <v>17</v>
      </c>
      <c r="U27">
        <f t="shared" si="0"/>
        <v>1134</v>
      </c>
      <c r="V27">
        <f t="shared" si="0"/>
        <v>0</v>
      </c>
      <c r="W27">
        <f t="shared" si="0"/>
        <v>0</v>
      </c>
    </row>
  </sheetData>
  <mergeCells count="20">
    <mergeCell ref="A1:S1"/>
    <mergeCell ref="A2:A4"/>
    <mergeCell ref="B2:B4"/>
    <mergeCell ref="C2:C4"/>
    <mergeCell ref="D2:D4"/>
    <mergeCell ref="E2:E4"/>
    <mergeCell ref="F2:G2"/>
    <mergeCell ref="H2:V2"/>
    <mergeCell ref="F3:G3"/>
    <mergeCell ref="H3:H4"/>
    <mergeCell ref="I3:I4"/>
    <mergeCell ref="J3:J4"/>
    <mergeCell ref="T3:T4"/>
    <mergeCell ref="U3:U4"/>
    <mergeCell ref="V3:W3"/>
    <mergeCell ref="K3:M3"/>
    <mergeCell ref="N3:P3"/>
    <mergeCell ref="Q3:Q4"/>
    <mergeCell ref="R3:R4"/>
    <mergeCell ref="S3:S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46"/>
  <sheetViews>
    <sheetView topLeftCell="G1" workbookViewId="0">
      <pane ySplit="5" topLeftCell="A33" activePane="bottomLeft" state="frozen"/>
      <selection pane="bottomLeft" activeCell="L5" sqref="L5:AA5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  <col min="28" max="28" width="16" customWidth="1"/>
    <col min="29" max="29" width="13.28515625" customWidth="1"/>
  </cols>
  <sheetData>
    <row r="1" spans="1:30" ht="19.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8"/>
      <c r="Y1" s="8"/>
      <c r="Z1" s="8"/>
      <c r="AA1" s="8"/>
      <c r="AB1" s="1"/>
      <c r="AC1" s="1"/>
      <c r="AD1" s="1"/>
    </row>
    <row r="2" spans="1:30" x14ac:dyDescent="0.25">
      <c r="A2" s="118" t="s">
        <v>1</v>
      </c>
      <c r="B2" s="118" t="s">
        <v>2</v>
      </c>
      <c r="C2" s="118" t="s">
        <v>3</v>
      </c>
      <c r="D2" s="118" t="s">
        <v>4</v>
      </c>
      <c r="E2" s="118" t="s">
        <v>5</v>
      </c>
      <c r="F2" s="118" t="s">
        <v>6</v>
      </c>
      <c r="G2" s="118" t="s">
        <v>7</v>
      </c>
      <c r="H2" s="118" t="s">
        <v>8</v>
      </c>
      <c r="I2" s="118" t="s">
        <v>9</v>
      </c>
      <c r="J2" s="118" t="s">
        <v>10</v>
      </c>
      <c r="K2" s="118"/>
      <c r="L2" s="118" t="s">
        <v>11</v>
      </c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2"/>
      <c r="AB2" s="3"/>
      <c r="AC2" s="3"/>
      <c r="AD2" s="3"/>
    </row>
    <row r="3" spans="1:30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 t="s">
        <v>12</v>
      </c>
      <c r="K3" s="118"/>
      <c r="L3" s="118" t="s">
        <v>13</v>
      </c>
      <c r="M3" s="118" t="s">
        <v>14</v>
      </c>
      <c r="N3" s="118" t="s">
        <v>15</v>
      </c>
      <c r="O3" s="118" t="s">
        <v>16</v>
      </c>
      <c r="P3" s="118"/>
      <c r="Q3" s="118"/>
      <c r="R3" s="118" t="s">
        <v>17</v>
      </c>
      <c r="S3" s="118"/>
      <c r="T3" s="118"/>
      <c r="U3" s="120" t="s">
        <v>18</v>
      </c>
      <c r="V3" s="118" t="s">
        <v>19</v>
      </c>
      <c r="W3" s="118" t="s">
        <v>20</v>
      </c>
      <c r="X3" s="118" t="s">
        <v>21</v>
      </c>
      <c r="Y3" s="118" t="s">
        <v>22</v>
      </c>
      <c r="Z3" s="131" t="s">
        <v>23</v>
      </c>
      <c r="AA3" s="131"/>
      <c r="AB3" s="122" t="s">
        <v>24</v>
      </c>
      <c r="AC3" s="3"/>
      <c r="AD3" s="3"/>
    </row>
    <row r="4" spans="1:30" ht="4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4" t="s">
        <v>25</v>
      </c>
      <c r="K4" s="4" t="s">
        <v>26</v>
      </c>
      <c r="L4" s="118"/>
      <c r="M4" s="118"/>
      <c r="N4" s="118"/>
      <c r="O4" s="5" t="s">
        <v>27</v>
      </c>
      <c r="P4" s="5" t="s">
        <v>28</v>
      </c>
      <c r="Q4" s="5" t="s">
        <v>29</v>
      </c>
      <c r="R4" s="5" t="s">
        <v>28</v>
      </c>
      <c r="S4" s="5" t="s">
        <v>29</v>
      </c>
      <c r="T4" s="5" t="s">
        <v>30</v>
      </c>
      <c r="U4" s="120"/>
      <c r="V4" s="118"/>
      <c r="W4" s="118"/>
      <c r="X4" s="118"/>
      <c r="Y4" s="118"/>
      <c r="Z4" s="6" t="s">
        <v>31</v>
      </c>
      <c r="AA4" s="2" t="s">
        <v>32</v>
      </c>
      <c r="AB4" s="123"/>
      <c r="AC4" s="7" t="s">
        <v>33</v>
      </c>
      <c r="AD4" s="7" t="s">
        <v>34</v>
      </c>
    </row>
    <row r="5" spans="1:30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>
        <v>6677</v>
      </c>
      <c r="M5" s="4">
        <v>257647</v>
      </c>
      <c r="N5" s="4">
        <v>3676</v>
      </c>
      <c r="O5" s="4">
        <v>10498</v>
      </c>
      <c r="P5" s="4">
        <v>14095</v>
      </c>
      <c r="Q5" s="4">
        <v>14851</v>
      </c>
      <c r="R5" s="4">
        <v>17465</v>
      </c>
      <c r="S5" s="4">
        <v>18221</v>
      </c>
      <c r="T5" s="4">
        <v>53810</v>
      </c>
      <c r="U5" s="4">
        <v>1521828</v>
      </c>
      <c r="V5" s="4">
        <v>4972</v>
      </c>
      <c r="W5" s="4">
        <v>2797</v>
      </c>
      <c r="X5" s="4">
        <v>22400</v>
      </c>
      <c r="Y5" s="4">
        <v>3024</v>
      </c>
      <c r="Z5" s="6">
        <v>937798</v>
      </c>
      <c r="AA5" s="2">
        <v>540989</v>
      </c>
      <c r="AB5" s="133"/>
      <c r="AC5" s="3"/>
      <c r="AD5" s="3"/>
    </row>
    <row r="6" spans="1:30" ht="30" x14ac:dyDescent="0.25">
      <c r="A6" s="28">
        <v>1</v>
      </c>
      <c r="B6" s="29" t="s">
        <v>290</v>
      </c>
      <c r="C6" s="30" t="s">
        <v>292</v>
      </c>
      <c r="D6" s="31" t="s">
        <v>293</v>
      </c>
      <c r="E6" s="32" t="s">
        <v>294</v>
      </c>
      <c r="F6" s="33" t="s">
        <v>291</v>
      </c>
      <c r="G6" s="33" t="s">
        <v>295</v>
      </c>
      <c r="H6" s="32"/>
      <c r="I6" s="39"/>
      <c r="J6" s="28" t="s">
        <v>296</v>
      </c>
      <c r="K6" s="28" t="s">
        <v>297</v>
      </c>
      <c r="L6" s="35"/>
      <c r="M6" s="35"/>
      <c r="N6" s="35"/>
      <c r="O6" s="8"/>
      <c r="P6" s="36">
        <v>5</v>
      </c>
      <c r="Q6" s="35"/>
      <c r="R6" s="35"/>
      <c r="S6" s="35"/>
      <c r="T6" s="35"/>
      <c r="U6" s="35">
        <v>0.75</v>
      </c>
      <c r="V6" s="36">
        <v>1</v>
      </c>
      <c r="W6" s="36">
        <v>2</v>
      </c>
      <c r="X6" s="36">
        <v>0</v>
      </c>
      <c r="Y6" s="36">
        <f t="shared" ref="Y6:Y45" si="0">P6*2</f>
        <v>10</v>
      </c>
      <c r="Z6" s="35"/>
      <c r="AA6" s="35"/>
      <c r="AB6" s="23">
        <f t="shared" ref="AB6:AB45" si="1">L6*6677+M6*257647+N6*3676+O6*10498+P6*14095+Q6*14851+R6*17465+S6*18221+T6*53810+U6*1521828+V6*4972+W6*2797+X6*22400+Y6*3024+Z6*937798+AA6*540989</f>
        <v>1252652</v>
      </c>
      <c r="AC6" s="37" t="s">
        <v>298</v>
      </c>
      <c r="AD6" s="1">
        <v>16</v>
      </c>
    </row>
    <row r="7" spans="1:30" ht="30" x14ac:dyDescent="0.25">
      <c r="A7" s="28">
        <v>2</v>
      </c>
      <c r="B7" s="29" t="s">
        <v>290</v>
      </c>
      <c r="C7" s="30" t="s">
        <v>292</v>
      </c>
      <c r="D7" s="31" t="s">
        <v>293</v>
      </c>
      <c r="E7" s="32" t="s">
        <v>294</v>
      </c>
      <c r="F7" s="33" t="s">
        <v>291</v>
      </c>
      <c r="G7" s="33" t="s">
        <v>295</v>
      </c>
      <c r="H7" s="40"/>
      <c r="I7" s="41"/>
      <c r="J7" s="28" t="s">
        <v>299</v>
      </c>
      <c r="K7" s="28" t="s">
        <v>300</v>
      </c>
      <c r="L7" s="35"/>
      <c r="M7" s="35"/>
      <c r="N7" s="35"/>
      <c r="O7" s="8"/>
      <c r="P7" s="36">
        <v>8</v>
      </c>
      <c r="Q7" s="35"/>
      <c r="R7" s="35"/>
      <c r="S7" s="35"/>
      <c r="T7" s="35"/>
      <c r="U7" s="35">
        <v>0.4</v>
      </c>
      <c r="V7" s="36">
        <v>1</v>
      </c>
      <c r="W7" s="36">
        <v>2</v>
      </c>
      <c r="X7" s="36">
        <v>0</v>
      </c>
      <c r="Y7" s="36">
        <f t="shared" si="0"/>
        <v>16</v>
      </c>
      <c r="Z7" s="35"/>
      <c r="AA7" s="35"/>
      <c r="AB7" s="23">
        <f t="shared" si="1"/>
        <v>780441.20000000007</v>
      </c>
      <c r="AC7" s="37" t="s">
        <v>298</v>
      </c>
      <c r="AD7" s="1">
        <v>16</v>
      </c>
    </row>
    <row r="8" spans="1:30" ht="30" x14ac:dyDescent="0.25">
      <c r="A8" s="28">
        <v>3</v>
      </c>
      <c r="B8" s="29" t="s">
        <v>290</v>
      </c>
      <c r="C8" s="30" t="s">
        <v>292</v>
      </c>
      <c r="D8" s="31" t="s">
        <v>295</v>
      </c>
      <c r="E8" s="32" t="s">
        <v>301</v>
      </c>
      <c r="F8" s="33" t="s">
        <v>291</v>
      </c>
      <c r="G8" s="33" t="s">
        <v>295</v>
      </c>
      <c r="H8" s="32" t="s">
        <v>302</v>
      </c>
      <c r="I8" s="135">
        <v>0.35</v>
      </c>
      <c r="J8" s="28" t="s">
        <v>303</v>
      </c>
      <c r="K8" s="28" t="s">
        <v>304</v>
      </c>
      <c r="L8" s="35"/>
      <c r="M8" s="35"/>
      <c r="N8" s="35"/>
      <c r="O8" s="8"/>
      <c r="P8" s="36">
        <v>1</v>
      </c>
      <c r="Q8" s="35"/>
      <c r="R8" s="35"/>
      <c r="S8" s="35"/>
      <c r="T8" s="35"/>
      <c r="U8" s="35">
        <v>0.1</v>
      </c>
      <c r="V8" s="36">
        <v>1</v>
      </c>
      <c r="W8" s="36">
        <v>2</v>
      </c>
      <c r="X8" s="36">
        <v>0</v>
      </c>
      <c r="Y8" s="36">
        <f t="shared" si="0"/>
        <v>2</v>
      </c>
      <c r="Z8" s="35"/>
      <c r="AA8" s="35"/>
      <c r="AB8" s="23">
        <f t="shared" si="1"/>
        <v>182891.80000000002</v>
      </c>
      <c r="AC8" s="37" t="s">
        <v>298</v>
      </c>
      <c r="AD8" s="1">
        <v>16</v>
      </c>
    </row>
    <row r="9" spans="1:30" ht="30" x14ac:dyDescent="0.25">
      <c r="A9" s="28">
        <v>4</v>
      </c>
      <c r="B9" s="29" t="s">
        <v>290</v>
      </c>
      <c r="C9" s="30" t="s">
        <v>292</v>
      </c>
      <c r="D9" s="31" t="s">
        <v>295</v>
      </c>
      <c r="E9" s="32" t="s">
        <v>301</v>
      </c>
      <c r="F9" s="33" t="s">
        <v>291</v>
      </c>
      <c r="G9" s="33" t="s">
        <v>295</v>
      </c>
      <c r="H9" s="32" t="s">
        <v>302</v>
      </c>
      <c r="I9" s="135"/>
      <c r="J9" s="28" t="s">
        <v>305</v>
      </c>
      <c r="K9" s="28" t="s">
        <v>306</v>
      </c>
      <c r="L9" s="35"/>
      <c r="M9" s="35"/>
      <c r="N9" s="35"/>
      <c r="O9" s="8"/>
      <c r="P9" s="36">
        <v>1</v>
      </c>
      <c r="Q9" s="35"/>
      <c r="R9" s="35"/>
      <c r="S9" s="35"/>
      <c r="T9" s="35"/>
      <c r="U9" s="35">
        <v>0.15</v>
      </c>
      <c r="V9" s="36">
        <v>1</v>
      </c>
      <c r="W9" s="36">
        <v>2</v>
      </c>
      <c r="X9" s="36"/>
      <c r="Y9" s="36">
        <f t="shared" si="0"/>
        <v>2</v>
      </c>
      <c r="Z9" s="35"/>
      <c r="AA9" s="35"/>
      <c r="AB9" s="23">
        <f t="shared" si="1"/>
        <v>258983.19999999998</v>
      </c>
      <c r="AC9" s="37" t="s">
        <v>298</v>
      </c>
      <c r="AD9" s="1">
        <v>16</v>
      </c>
    </row>
    <row r="10" spans="1:30" ht="30" x14ac:dyDescent="0.25">
      <c r="A10" s="28">
        <v>5</v>
      </c>
      <c r="B10" s="29" t="s">
        <v>290</v>
      </c>
      <c r="C10" s="30" t="s">
        <v>292</v>
      </c>
      <c r="D10" s="31" t="s">
        <v>295</v>
      </c>
      <c r="E10" s="32" t="s">
        <v>301</v>
      </c>
      <c r="F10" s="33" t="s">
        <v>291</v>
      </c>
      <c r="G10" s="33" t="s">
        <v>295</v>
      </c>
      <c r="H10" s="32" t="s">
        <v>302</v>
      </c>
      <c r="I10" s="135"/>
      <c r="J10" s="28" t="s">
        <v>307</v>
      </c>
      <c r="K10" s="28" t="s">
        <v>308</v>
      </c>
      <c r="L10" s="35"/>
      <c r="M10" s="35"/>
      <c r="N10" s="35"/>
      <c r="O10" s="8"/>
      <c r="P10" s="36">
        <v>1</v>
      </c>
      <c r="Q10" s="35"/>
      <c r="R10" s="35"/>
      <c r="S10" s="35"/>
      <c r="T10" s="35"/>
      <c r="U10" s="35">
        <v>0.15</v>
      </c>
      <c r="V10" s="36">
        <v>1</v>
      </c>
      <c r="W10" s="36">
        <v>2</v>
      </c>
      <c r="X10" s="36"/>
      <c r="Y10" s="36">
        <f t="shared" si="0"/>
        <v>2</v>
      </c>
      <c r="Z10" s="35"/>
      <c r="AA10" s="35"/>
      <c r="AB10" s="23">
        <f t="shared" si="1"/>
        <v>258983.19999999998</v>
      </c>
      <c r="AC10" s="37" t="s">
        <v>298</v>
      </c>
      <c r="AD10" s="1">
        <v>16</v>
      </c>
    </row>
    <row r="11" spans="1:30" ht="30" x14ac:dyDescent="0.25">
      <c r="A11" s="28">
        <v>6</v>
      </c>
      <c r="B11" s="29" t="s">
        <v>290</v>
      </c>
      <c r="C11" s="30" t="s">
        <v>292</v>
      </c>
      <c r="D11" s="31" t="s">
        <v>295</v>
      </c>
      <c r="E11" s="32" t="s">
        <v>301</v>
      </c>
      <c r="F11" s="33" t="s">
        <v>291</v>
      </c>
      <c r="G11" s="33" t="s">
        <v>295</v>
      </c>
      <c r="H11" s="32" t="s">
        <v>309</v>
      </c>
      <c r="I11" s="135">
        <v>2.2999999999999998</v>
      </c>
      <c r="J11" s="28" t="s">
        <v>310</v>
      </c>
      <c r="K11" s="28" t="s">
        <v>311</v>
      </c>
      <c r="L11" s="35"/>
      <c r="M11" s="35"/>
      <c r="N11" s="35"/>
      <c r="O11" s="8"/>
      <c r="P11" s="36">
        <v>8</v>
      </c>
      <c r="Q11" s="35"/>
      <c r="R11" s="35"/>
      <c r="S11" s="35"/>
      <c r="T11" s="35"/>
      <c r="U11" s="35">
        <v>0.52</v>
      </c>
      <c r="V11" s="36">
        <v>1</v>
      </c>
      <c r="W11" s="36">
        <v>2</v>
      </c>
      <c r="X11" s="36"/>
      <c r="Y11" s="36">
        <f t="shared" si="0"/>
        <v>16</v>
      </c>
      <c r="Z11" s="35"/>
      <c r="AA11" s="35"/>
      <c r="AB11" s="23">
        <f t="shared" si="1"/>
        <v>963060.56</v>
      </c>
      <c r="AC11" s="37" t="s">
        <v>298</v>
      </c>
      <c r="AD11" s="1">
        <v>16</v>
      </c>
    </row>
    <row r="12" spans="1:30" ht="30" x14ac:dyDescent="0.25">
      <c r="A12" s="28">
        <v>7</v>
      </c>
      <c r="B12" s="29" t="s">
        <v>290</v>
      </c>
      <c r="C12" s="30" t="s">
        <v>292</v>
      </c>
      <c r="D12" s="31" t="s">
        <v>295</v>
      </c>
      <c r="E12" s="32" t="s">
        <v>301</v>
      </c>
      <c r="F12" s="33" t="s">
        <v>291</v>
      </c>
      <c r="G12" s="33" t="s">
        <v>295</v>
      </c>
      <c r="H12" s="32" t="s">
        <v>309</v>
      </c>
      <c r="I12" s="135"/>
      <c r="J12" s="28" t="s">
        <v>312</v>
      </c>
      <c r="K12" s="28" t="s">
        <v>313</v>
      </c>
      <c r="L12" s="35"/>
      <c r="M12" s="35"/>
      <c r="N12" s="35"/>
      <c r="O12" s="8"/>
      <c r="P12" s="36">
        <v>12</v>
      </c>
      <c r="Q12" s="35"/>
      <c r="R12" s="35"/>
      <c r="S12" s="35"/>
      <c r="T12" s="35"/>
      <c r="U12" s="35">
        <f>P12*0.06</f>
        <v>0.72</v>
      </c>
      <c r="V12" s="36">
        <v>2</v>
      </c>
      <c r="W12" s="36">
        <v>2</v>
      </c>
      <c r="X12" s="36">
        <v>1</v>
      </c>
      <c r="Y12" s="36">
        <f t="shared" si="0"/>
        <v>24</v>
      </c>
      <c r="Z12" s="35"/>
      <c r="AA12" s="35"/>
      <c r="AB12" s="23">
        <f t="shared" si="1"/>
        <v>1375370.16</v>
      </c>
      <c r="AC12" s="37" t="s">
        <v>298</v>
      </c>
      <c r="AD12" s="1">
        <v>16</v>
      </c>
    </row>
    <row r="13" spans="1:30" ht="30" x14ac:dyDescent="0.25">
      <c r="A13" s="28">
        <v>8</v>
      </c>
      <c r="B13" s="29" t="s">
        <v>290</v>
      </c>
      <c r="C13" s="30" t="s">
        <v>292</v>
      </c>
      <c r="D13" s="31" t="s">
        <v>295</v>
      </c>
      <c r="E13" s="32" t="s">
        <v>301</v>
      </c>
      <c r="F13" s="33" t="s">
        <v>291</v>
      </c>
      <c r="G13" s="33" t="s">
        <v>295</v>
      </c>
      <c r="H13" s="32" t="s">
        <v>309</v>
      </c>
      <c r="I13" s="135"/>
      <c r="J13" s="28" t="s">
        <v>314</v>
      </c>
      <c r="K13" s="28" t="s">
        <v>315</v>
      </c>
      <c r="L13" s="35"/>
      <c r="M13" s="35"/>
      <c r="N13" s="35"/>
      <c r="O13" s="8"/>
      <c r="P13" s="36">
        <v>9</v>
      </c>
      <c r="Q13" s="35"/>
      <c r="R13" s="35"/>
      <c r="S13" s="35"/>
      <c r="T13" s="35"/>
      <c r="U13" s="35">
        <v>0.6</v>
      </c>
      <c r="V13" s="36">
        <v>1</v>
      </c>
      <c r="W13" s="36">
        <v>2</v>
      </c>
      <c r="X13" s="36">
        <v>0</v>
      </c>
      <c r="Y13" s="36">
        <f t="shared" si="0"/>
        <v>18</v>
      </c>
      <c r="Z13" s="35"/>
      <c r="AA13" s="35"/>
      <c r="AB13" s="23">
        <f t="shared" si="1"/>
        <v>1104949.7999999998</v>
      </c>
      <c r="AC13" s="37" t="s">
        <v>298</v>
      </c>
      <c r="AD13" s="1">
        <v>16</v>
      </c>
    </row>
    <row r="14" spans="1:30" ht="30" x14ac:dyDescent="0.25">
      <c r="A14" s="28">
        <v>9</v>
      </c>
      <c r="B14" s="29" t="s">
        <v>290</v>
      </c>
      <c r="C14" s="30" t="s">
        <v>292</v>
      </c>
      <c r="D14" s="31" t="s">
        <v>295</v>
      </c>
      <c r="E14" s="32" t="s">
        <v>301</v>
      </c>
      <c r="F14" s="33" t="s">
        <v>291</v>
      </c>
      <c r="G14" s="33" t="s">
        <v>295</v>
      </c>
      <c r="H14" s="32" t="s">
        <v>309</v>
      </c>
      <c r="I14" s="135"/>
      <c r="J14" s="28" t="s">
        <v>316</v>
      </c>
      <c r="K14" s="28" t="s">
        <v>317</v>
      </c>
      <c r="L14" s="35"/>
      <c r="M14" s="35"/>
      <c r="N14" s="35"/>
      <c r="O14" s="8"/>
      <c r="P14" s="36">
        <v>10</v>
      </c>
      <c r="Q14" s="35"/>
      <c r="R14" s="35"/>
      <c r="S14" s="35"/>
      <c r="T14" s="35"/>
      <c r="U14" s="35">
        <f>P14*0.06</f>
        <v>0.6</v>
      </c>
      <c r="V14" s="36">
        <v>1</v>
      </c>
      <c r="W14" s="36">
        <v>2</v>
      </c>
      <c r="X14" s="36">
        <v>0</v>
      </c>
      <c r="Y14" s="36">
        <f t="shared" si="0"/>
        <v>20</v>
      </c>
      <c r="Z14" s="35"/>
      <c r="AA14" s="35"/>
      <c r="AB14" s="23">
        <f t="shared" si="1"/>
        <v>1125092.7999999998</v>
      </c>
      <c r="AC14" s="37" t="s">
        <v>298</v>
      </c>
      <c r="AD14" s="1">
        <v>16</v>
      </c>
    </row>
    <row r="15" spans="1:30" ht="30" x14ac:dyDescent="0.25">
      <c r="A15" s="28">
        <v>10</v>
      </c>
      <c r="B15" s="29" t="s">
        <v>290</v>
      </c>
      <c r="C15" s="30" t="s">
        <v>292</v>
      </c>
      <c r="D15" s="31" t="s">
        <v>295</v>
      </c>
      <c r="E15" s="32" t="s">
        <v>301</v>
      </c>
      <c r="F15" s="33" t="s">
        <v>291</v>
      </c>
      <c r="G15" s="33" t="s">
        <v>295</v>
      </c>
      <c r="H15" s="32" t="s">
        <v>318</v>
      </c>
      <c r="I15" s="135">
        <v>0.5</v>
      </c>
      <c r="J15" s="28" t="s">
        <v>319</v>
      </c>
      <c r="K15" s="28" t="s">
        <v>320</v>
      </c>
      <c r="L15" s="35"/>
      <c r="M15" s="35"/>
      <c r="N15" s="35"/>
      <c r="O15" s="8"/>
      <c r="P15" s="36">
        <v>1</v>
      </c>
      <c r="Q15" s="35"/>
      <c r="R15" s="35"/>
      <c r="S15" s="35"/>
      <c r="T15" s="35"/>
      <c r="U15" s="35">
        <v>0.18</v>
      </c>
      <c r="V15" s="36">
        <v>1</v>
      </c>
      <c r="W15" s="36">
        <v>2</v>
      </c>
      <c r="X15" s="36">
        <v>0</v>
      </c>
      <c r="Y15" s="36">
        <f t="shared" si="0"/>
        <v>2</v>
      </c>
      <c r="Z15" s="35"/>
      <c r="AA15" s="35"/>
      <c r="AB15" s="23">
        <f t="shared" si="1"/>
        <v>304638.03999999998</v>
      </c>
      <c r="AC15" s="37" t="s">
        <v>298</v>
      </c>
      <c r="AD15" s="1">
        <v>16</v>
      </c>
    </row>
    <row r="16" spans="1:30" ht="30" x14ac:dyDescent="0.25">
      <c r="A16" s="28">
        <v>11</v>
      </c>
      <c r="B16" s="29" t="s">
        <v>290</v>
      </c>
      <c r="C16" s="30" t="s">
        <v>292</v>
      </c>
      <c r="D16" s="31" t="s">
        <v>295</v>
      </c>
      <c r="E16" s="32" t="s">
        <v>301</v>
      </c>
      <c r="F16" s="33" t="s">
        <v>291</v>
      </c>
      <c r="G16" s="33" t="s">
        <v>295</v>
      </c>
      <c r="H16" s="32" t="s">
        <v>318</v>
      </c>
      <c r="I16" s="135"/>
      <c r="J16" s="28" t="s">
        <v>321</v>
      </c>
      <c r="K16" s="28" t="s">
        <v>322</v>
      </c>
      <c r="L16" s="35"/>
      <c r="M16" s="35"/>
      <c r="N16" s="35"/>
      <c r="O16" s="8"/>
      <c r="P16" s="36">
        <v>1</v>
      </c>
      <c r="Q16" s="35"/>
      <c r="R16" s="35"/>
      <c r="S16" s="35"/>
      <c r="T16" s="35"/>
      <c r="U16" s="35">
        <v>0.1</v>
      </c>
      <c r="V16" s="36">
        <v>1</v>
      </c>
      <c r="W16" s="36">
        <v>2</v>
      </c>
      <c r="X16" s="36">
        <v>0</v>
      </c>
      <c r="Y16" s="36">
        <f t="shared" si="0"/>
        <v>2</v>
      </c>
      <c r="Z16" s="35"/>
      <c r="AA16" s="35"/>
      <c r="AB16" s="23">
        <f t="shared" si="1"/>
        <v>182891.80000000002</v>
      </c>
      <c r="AC16" s="37" t="s">
        <v>298</v>
      </c>
      <c r="AD16" s="1">
        <v>16</v>
      </c>
    </row>
    <row r="17" spans="1:30" ht="30" x14ac:dyDescent="0.25">
      <c r="A17" s="28">
        <v>12</v>
      </c>
      <c r="B17" s="29" t="s">
        <v>290</v>
      </c>
      <c r="C17" s="30" t="s">
        <v>292</v>
      </c>
      <c r="D17" s="31" t="s">
        <v>295</v>
      </c>
      <c r="E17" s="32" t="s">
        <v>301</v>
      </c>
      <c r="F17" s="33" t="s">
        <v>291</v>
      </c>
      <c r="G17" s="33" t="s">
        <v>295</v>
      </c>
      <c r="H17" s="32" t="s">
        <v>318</v>
      </c>
      <c r="I17" s="135"/>
      <c r="J17" s="28" t="s">
        <v>323</v>
      </c>
      <c r="K17" s="28" t="s">
        <v>324</v>
      </c>
      <c r="L17" s="35"/>
      <c r="M17" s="35"/>
      <c r="N17" s="35"/>
      <c r="O17" s="8"/>
      <c r="P17" s="36">
        <v>1</v>
      </c>
      <c r="Q17" s="35"/>
      <c r="R17" s="35"/>
      <c r="S17" s="35"/>
      <c r="T17" s="35"/>
      <c r="U17" s="35">
        <v>0.2</v>
      </c>
      <c r="V17" s="36">
        <v>1</v>
      </c>
      <c r="W17" s="36">
        <v>2</v>
      </c>
      <c r="X17" s="36"/>
      <c r="Y17" s="36">
        <f t="shared" si="0"/>
        <v>2</v>
      </c>
      <c r="Z17" s="35"/>
      <c r="AA17" s="35"/>
      <c r="AB17" s="23">
        <f t="shared" si="1"/>
        <v>335074.60000000003</v>
      </c>
      <c r="AC17" s="37" t="s">
        <v>298</v>
      </c>
      <c r="AD17" s="1">
        <v>16</v>
      </c>
    </row>
    <row r="18" spans="1:30" ht="30" x14ac:dyDescent="0.25">
      <c r="A18" s="28">
        <v>13</v>
      </c>
      <c r="B18" s="29" t="s">
        <v>290</v>
      </c>
      <c r="C18" s="30" t="s">
        <v>292</v>
      </c>
      <c r="D18" s="31" t="s">
        <v>295</v>
      </c>
      <c r="E18" s="32" t="s">
        <v>301</v>
      </c>
      <c r="F18" s="33" t="s">
        <v>291</v>
      </c>
      <c r="G18" s="33" t="s">
        <v>295</v>
      </c>
      <c r="H18" s="32" t="s">
        <v>318</v>
      </c>
      <c r="I18" s="135"/>
      <c r="J18" s="28" t="s">
        <v>325</v>
      </c>
      <c r="K18" s="28" t="s">
        <v>326</v>
      </c>
      <c r="L18" s="35"/>
      <c r="M18" s="35"/>
      <c r="N18" s="35"/>
      <c r="O18" s="8"/>
      <c r="P18" s="36">
        <v>1</v>
      </c>
      <c r="Q18" s="35"/>
      <c r="R18" s="35"/>
      <c r="S18" s="35"/>
      <c r="T18" s="35"/>
      <c r="U18" s="35">
        <v>0.24</v>
      </c>
      <c r="V18" s="36">
        <v>1</v>
      </c>
      <c r="W18" s="36">
        <v>2</v>
      </c>
      <c r="X18" s="36"/>
      <c r="Y18" s="36">
        <f t="shared" si="0"/>
        <v>2</v>
      </c>
      <c r="Z18" s="35"/>
      <c r="AA18" s="35"/>
      <c r="AB18" s="23">
        <f t="shared" si="1"/>
        <v>395947.72</v>
      </c>
      <c r="AC18" s="37" t="s">
        <v>298</v>
      </c>
      <c r="AD18" s="1">
        <v>16</v>
      </c>
    </row>
    <row r="19" spans="1:30" ht="60" x14ac:dyDescent="0.25">
      <c r="A19" s="28">
        <v>14</v>
      </c>
      <c r="B19" s="29" t="s">
        <v>290</v>
      </c>
      <c r="C19" s="30" t="s">
        <v>292</v>
      </c>
      <c r="D19" s="31" t="s">
        <v>293</v>
      </c>
      <c r="E19" s="32" t="s">
        <v>327</v>
      </c>
      <c r="F19" s="33" t="s">
        <v>291</v>
      </c>
      <c r="G19" s="33" t="s">
        <v>295</v>
      </c>
      <c r="H19" s="32" t="s">
        <v>328</v>
      </c>
      <c r="I19" s="135">
        <v>2.7</v>
      </c>
      <c r="J19" s="28" t="s">
        <v>329</v>
      </c>
      <c r="K19" s="28" t="s">
        <v>330</v>
      </c>
      <c r="L19" s="35"/>
      <c r="M19" s="35"/>
      <c r="N19" s="35"/>
      <c r="O19" s="8"/>
      <c r="P19" s="36">
        <v>11</v>
      </c>
      <c r="Q19" s="35"/>
      <c r="R19" s="35"/>
      <c r="S19" s="35"/>
      <c r="T19" s="35"/>
      <c r="U19" s="35">
        <v>2</v>
      </c>
      <c r="V19" s="36">
        <v>2</v>
      </c>
      <c r="W19" s="36">
        <v>2</v>
      </c>
      <c r="X19" s="36"/>
      <c r="Y19" s="36">
        <f t="shared" si="0"/>
        <v>22</v>
      </c>
      <c r="Z19" s="35"/>
      <c r="AA19" s="35"/>
      <c r="AB19" s="23">
        <f t="shared" si="1"/>
        <v>3280767</v>
      </c>
      <c r="AC19" s="37" t="s">
        <v>298</v>
      </c>
      <c r="AD19" s="1">
        <v>16</v>
      </c>
    </row>
    <row r="20" spans="1:30" ht="60" x14ac:dyDescent="0.25">
      <c r="A20" s="28">
        <v>15</v>
      </c>
      <c r="B20" s="29" t="s">
        <v>290</v>
      </c>
      <c r="C20" s="30" t="s">
        <v>292</v>
      </c>
      <c r="D20" s="31" t="s">
        <v>293</v>
      </c>
      <c r="E20" s="32" t="s">
        <v>327</v>
      </c>
      <c r="F20" s="33" t="s">
        <v>291</v>
      </c>
      <c r="G20" s="33" t="s">
        <v>295</v>
      </c>
      <c r="H20" s="32" t="s">
        <v>328</v>
      </c>
      <c r="I20" s="135"/>
      <c r="J20" s="28" t="s">
        <v>331</v>
      </c>
      <c r="K20" s="28" t="s">
        <v>332</v>
      </c>
      <c r="L20" s="35"/>
      <c r="M20" s="35"/>
      <c r="N20" s="35"/>
      <c r="O20" s="8"/>
      <c r="P20" s="36">
        <v>9</v>
      </c>
      <c r="Q20" s="35"/>
      <c r="R20" s="35"/>
      <c r="S20" s="35"/>
      <c r="T20" s="35"/>
      <c r="U20" s="35">
        <v>0.9</v>
      </c>
      <c r="V20" s="36">
        <v>1</v>
      </c>
      <c r="W20" s="36">
        <v>2</v>
      </c>
      <c r="X20" s="36"/>
      <c r="Y20" s="36">
        <f t="shared" si="0"/>
        <v>18</v>
      </c>
      <c r="Z20" s="35"/>
      <c r="AA20" s="35"/>
      <c r="AB20" s="23">
        <f t="shared" si="1"/>
        <v>1561498.2</v>
      </c>
      <c r="AC20" s="37" t="s">
        <v>298</v>
      </c>
      <c r="AD20" s="1">
        <v>16</v>
      </c>
    </row>
    <row r="21" spans="1:30" ht="60" x14ac:dyDescent="0.25">
      <c r="A21" s="28">
        <v>16</v>
      </c>
      <c r="B21" s="29" t="s">
        <v>290</v>
      </c>
      <c r="C21" s="30" t="s">
        <v>292</v>
      </c>
      <c r="D21" s="31" t="s">
        <v>293</v>
      </c>
      <c r="E21" s="32" t="s">
        <v>327</v>
      </c>
      <c r="F21" s="33" t="s">
        <v>291</v>
      </c>
      <c r="G21" s="33" t="s">
        <v>295</v>
      </c>
      <c r="H21" s="32" t="s">
        <v>333</v>
      </c>
      <c r="I21" s="135">
        <v>0.8</v>
      </c>
      <c r="J21" s="28" t="s">
        <v>334</v>
      </c>
      <c r="K21" s="28" t="s">
        <v>335</v>
      </c>
      <c r="L21" s="35"/>
      <c r="M21" s="35"/>
      <c r="N21" s="35"/>
      <c r="O21" s="8"/>
      <c r="P21" s="36">
        <v>1</v>
      </c>
      <c r="Q21" s="35"/>
      <c r="R21" s="35"/>
      <c r="S21" s="35"/>
      <c r="T21" s="35"/>
      <c r="U21" s="35">
        <v>0.54</v>
      </c>
      <c r="V21" s="36">
        <v>1</v>
      </c>
      <c r="W21" s="36">
        <v>2</v>
      </c>
      <c r="X21" s="36">
        <v>0</v>
      </c>
      <c r="Y21" s="36">
        <f t="shared" si="0"/>
        <v>2</v>
      </c>
      <c r="Z21" s="35"/>
      <c r="AA21" s="35"/>
      <c r="AB21" s="23">
        <f t="shared" si="1"/>
        <v>852496.12000000011</v>
      </c>
      <c r="AC21" s="37" t="s">
        <v>298</v>
      </c>
      <c r="AD21" s="1">
        <v>16</v>
      </c>
    </row>
    <row r="22" spans="1:30" ht="60" x14ac:dyDescent="0.25">
      <c r="A22" s="28">
        <v>17</v>
      </c>
      <c r="B22" s="29" t="s">
        <v>290</v>
      </c>
      <c r="C22" s="30" t="s">
        <v>292</v>
      </c>
      <c r="D22" s="31" t="s">
        <v>293</v>
      </c>
      <c r="E22" s="32" t="s">
        <v>327</v>
      </c>
      <c r="F22" s="33" t="s">
        <v>291</v>
      </c>
      <c r="G22" s="33" t="s">
        <v>295</v>
      </c>
      <c r="H22" s="32" t="s">
        <v>333</v>
      </c>
      <c r="I22" s="135"/>
      <c r="J22" s="28" t="s">
        <v>336</v>
      </c>
      <c r="K22" s="28" t="s">
        <v>337</v>
      </c>
      <c r="L22" s="35"/>
      <c r="M22" s="35"/>
      <c r="N22" s="35"/>
      <c r="O22" s="8"/>
      <c r="P22" s="36">
        <v>1</v>
      </c>
      <c r="Q22" s="35"/>
      <c r="R22" s="35"/>
      <c r="S22" s="35"/>
      <c r="T22" s="35"/>
      <c r="U22" s="35">
        <v>0.48</v>
      </c>
      <c r="V22" s="36">
        <v>1</v>
      </c>
      <c r="W22" s="36">
        <v>2</v>
      </c>
      <c r="X22" s="36">
        <v>0</v>
      </c>
      <c r="Y22" s="36">
        <f t="shared" si="0"/>
        <v>2</v>
      </c>
      <c r="Z22" s="35"/>
      <c r="AA22" s="35"/>
      <c r="AB22" s="23">
        <f t="shared" si="1"/>
        <v>761186.44</v>
      </c>
      <c r="AC22" s="37" t="s">
        <v>298</v>
      </c>
      <c r="AD22" s="1">
        <v>16</v>
      </c>
    </row>
    <row r="23" spans="1:30" ht="45" x14ac:dyDescent="0.25">
      <c r="A23" s="28">
        <v>18</v>
      </c>
      <c r="B23" s="29" t="s">
        <v>290</v>
      </c>
      <c r="C23" s="30" t="s">
        <v>292</v>
      </c>
      <c r="D23" s="31" t="s">
        <v>293</v>
      </c>
      <c r="E23" s="32" t="s">
        <v>327</v>
      </c>
      <c r="F23" s="33" t="s">
        <v>291</v>
      </c>
      <c r="G23" s="33" t="s">
        <v>295</v>
      </c>
      <c r="H23" s="32" t="s">
        <v>338</v>
      </c>
      <c r="I23" s="134">
        <v>1</v>
      </c>
      <c r="J23" s="28" t="s">
        <v>339</v>
      </c>
      <c r="K23" s="28" t="s">
        <v>332</v>
      </c>
      <c r="L23" s="35"/>
      <c r="M23" s="35"/>
      <c r="N23" s="35"/>
      <c r="O23" s="8"/>
      <c r="P23" s="36">
        <v>5</v>
      </c>
      <c r="Q23" s="35"/>
      <c r="R23" s="35"/>
      <c r="S23" s="35"/>
      <c r="T23" s="35"/>
      <c r="U23" s="35">
        <v>0.6</v>
      </c>
      <c r="V23" s="36">
        <v>1</v>
      </c>
      <c r="W23" s="36">
        <v>2</v>
      </c>
      <c r="X23" s="36">
        <v>0</v>
      </c>
      <c r="Y23" s="36">
        <f t="shared" si="0"/>
        <v>10</v>
      </c>
      <c r="Z23" s="35"/>
      <c r="AA23" s="35"/>
      <c r="AB23" s="23">
        <f t="shared" si="1"/>
        <v>1024377.7999999999</v>
      </c>
      <c r="AC23" s="37" t="s">
        <v>298</v>
      </c>
      <c r="AD23" s="1">
        <v>16</v>
      </c>
    </row>
    <row r="24" spans="1:30" ht="45" x14ac:dyDescent="0.25">
      <c r="A24" s="28">
        <v>19</v>
      </c>
      <c r="B24" s="29" t="s">
        <v>290</v>
      </c>
      <c r="C24" s="30" t="s">
        <v>292</v>
      </c>
      <c r="D24" s="31" t="s">
        <v>293</v>
      </c>
      <c r="E24" s="32" t="s">
        <v>327</v>
      </c>
      <c r="F24" s="33" t="s">
        <v>291</v>
      </c>
      <c r="G24" s="33" t="s">
        <v>295</v>
      </c>
      <c r="H24" s="32" t="s">
        <v>338</v>
      </c>
      <c r="I24" s="134"/>
      <c r="J24" s="28" t="s">
        <v>340</v>
      </c>
      <c r="K24" s="28" t="s">
        <v>341</v>
      </c>
      <c r="L24" s="35"/>
      <c r="M24" s="35"/>
      <c r="N24" s="35"/>
      <c r="O24" s="8"/>
      <c r="P24" s="36">
        <v>2</v>
      </c>
      <c r="Q24" s="35"/>
      <c r="R24" s="35"/>
      <c r="S24" s="35"/>
      <c r="T24" s="35"/>
      <c r="U24" s="35">
        <v>0.6</v>
      </c>
      <c r="V24" s="36">
        <v>2</v>
      </c>
      <c r="W24" s="36">
        <v>2</v>
      </c>
      <c r="X24" s="36">
        <v>0</v>
      </c>
      <c r="Y24" s="36">
        <f t="shared" si="0"/>
        <v>4</v>
      </c>
      <c r="Z24" s="35"/>
      <c r="AA24" s="35"/>
      <c r="AB24" s="23">
        <f t="shared" si="1"/>
        <v>968920.79999999993</v>
      </c>
      <c r="AC24" s="37" t="s">
        <v>298</v>
      </c>
      <c r="AD24" s="1">
        <v>16</v>
      </c>
    </row>
    <row r="25" spans="1:30" ht="45" x14ac:dyDescent="0.25">
      <c r="A25" s="28">
        <v>20</v>
      </c>
      <c r="B25" s="29" t="s">
        <v>290</v>
      </c>
      <c r="C25" s="30" t="s">
        <v>292</v>
      </c>
      <c r="D25" s="31" t="s">
        <v>293</v>
      </c>
      <c r="E25" s="32" t="s">
        <v>327</v>
      </c>
      <c r="F25" s="33" t="s">
        <v>291</v>
      </c>
      <c r="G25" s="33" t="s">
        <v>295</v>
      </c>
      <c r="H25" s="32" t="s">
        <v>342</v>
      </c>
      <c r="I25" s="135">
        <v>1.7</v>
      </c>
      <c r="J25" s="28" t="s">
        <v>340</v>
      </c>
      <c r="K25" s="28" t="s">
        <v>343</v>
      </c>
      <c r="L25" s="35"/>
      <c r="M25" s="35"/>
      <c r="N25" s="35"/>
      <c r="O25" s="8"/>
      <c r="P25" s="36">
        <v>7</v>
      </c>
      <c r="Q25" s="35"/>
      <c r="R25" s="35"/>
      <c r="S25" s="35"/>
      <c r="T25" s="35"/>
      <c r="U25" s="35">
        <v>0.9</v>
      </c>
      <c r="V25" s="36">
        <v>1</v>
      </c>
      <c r="W25" s="36">
        <v>2</v>
      </c>
      <c r="X25" s="36">
        <v>0</v>
      </c>
      <c r="Y25" s="36">
        <f t="shared" si="0"/>
        <v>14</v>
      </c>
      <c r="Z25" s="35"/>
      <c r="AA25" s="35"/>
      <c r="AB25" s="23">
        <f t="shared" si="1"/>
        <v>1521212.2</v>
      </c>
      <c r="AC25" s="37" t="s">
        <v>298</v>
      </c>
      <c r="AD25" s="1">
        <v>16</v>
      </c>
    </row>
    <row r="26" spans="1:30" ht="45" x14ac:dyDescent="0.25">
      <c r="A26" s="28">
        <v>21</v>
      </c>
      <c r="B26" s="29" t="s">
        <v>290</v>
      </c>
      <c r="C26" s="30" t="s">
        <v>292</v>
      </c>
      <c r="D26" s="31" t="s">
        <v>293</v>
      </c>
      <c r="E26" s="32" t="s">
        <v>327</v>
      </c>
      <c r="F26" s="33" t="s">
        <v>291</v>
      </c>
      <c r="G26" s="33" t="s">
        <v>295</v>
      </c>
      <c r="H26" s="32" t="s">
        <v>342</v>
      </c>
      <c r="I26" s="135"/>
      <c r="J26" s="28" t="s">
        <v>344</v>
      </c>
      <c r="K26" s="28" t="s">
        <v>345</v>
      </c>
      <c r="L26" s="35"/>
      <c r="M26" s="35"/>
      <c r="N26" s="35"/>
      <c r="O26" s="8"/>
      <c r="P26" s="36">
        <v>4</v>
      </c>
      <c r="Q26" s="35"/>
      <c r="R26" s="35"/>
      <c r="S26" s="35"/>
      <c r="T26" s="35"/>
      <c r="U26" s="35">
        <v>0.9</v>
      </c>
      <c r="V26" s="36">
        <v>4</v>
      </c>
      <c r="W26" s="36">
        <v>2</v>
      </c>
      <c r="X26" s="36">
        <v>1</v>
      </c>
      <c r="Y26" s="36">
        <f t="shared" si="0"/>
        <v>8</v>
      </c>
      <c r="Z26" s="35"/>
      <c r="AA26" s="35"/>
      <c r="AB26" s="23">
        <f t="shared" si="1"/>
        <v>1498099.2</v>
      </c>
      <c r="AC26" s="37" t="s">
        <v>298</v>
      </c>
      <c r="AD26" s="1">
        <v>16</v>
      </c>
    </row>
    <row r="27" spans="1:30" ht="45" x14ac:dyDescent="0.25">
      <c r="A27" s="28">
        <v>22</v>
      </c>
      <c r="B27" s="29" t="s">
        <v>290</v>
      </c>
      <c r="C27" s="30" t="s">
        <v>292</v>
      </c>
      <c r="D27" s="31" t="s">
        <v>293</v>
      </c>
      <c r="E27" s="32" t="s">
        <v>293</v>
      </c>
      <c r="F27" s="33" t="s">
        <v>291</v>
      </c>
      <c r="G27" s="33" t="s">
        <v>295</v>
      </c>
      <c r="H27" s="32" t="s">
        <v>346</v>
      </c>
      <c r="I27" s="134">
        <v>3</v>
      </c>
      <c r="J27" s="28" t="s">
        <v>347</v>
      </c>
      <c r="K27" s="28" t="s">
        <v>348</v>
      </c>
      <c r="L27" s="35"/>
      <c r="M27" s="35"/>
      <c r="N27" s="35"/>
      <c r="O27" s="8"/>
      <c r="P27" s="36">
        <v>10</v>
      </c>
      <c r="Q27" s="35"/>
      <c r="R27" s="35"/>
      <c r="S27" s="35"/>
      <c r="T27" s="35"/>
      <c r="U27" s="35">
        <f t="shared" ref="U27:U33" si="2">P27*0.12</f>
        <v>1.2</v>
      </c>
      <c r="V27" s="36">
        <v>2</v>
      </c>
      <c r="W27" s="36">
        <v>2</v>
      </c>
      <c r="X27" s="36">
        <v>0</v>
      </c>
      <c r="Y27" s="36">
        <f t="shared" si="0"/>
        <v>20</v>
      </c>
      <c r="Z27" s="35"/>
      <c r="AA27" s="35"/>
      <c r="AB27" s="23">
        <f t="shared" si="1"/>
        <v>2043161.5999999999</v>
      </c>
      <c r="AC27" s="37" t="s">
        <v>298</v>
      </c>
      <c r="AD27" s="1">
        <v>16</v>
      </c>
    </row>
    <row r="28" spans="1:30" ht="45" x14ac:dyDescent="0.25">
      <c r="A28" s="28">
        <v>23</v>
      </c>
      <c r="B28" s="29" t="s">
        <v>290</v>
      </c>
      <c r="C28" s="30" t="s">
        <v>292</v>
      </c>
      <c r="D28" s="31" t="s">
        <v>293</v>
      </c>
      <c r="E28" s="32" t="s">
        <v>293</v>
      </c>
      <c r="F28" s="33" t="s">
        <v>291</v>
      </c>
      <c r="G28" s="33" t="s">
        <v>295</v>
      </c>
      <c r="H28" s="32" t="s">
        <v>346</v>
      </c>
      <c r="I28" s="134"/>
      <c r="J28" s="28" t="s">
        <v>349</v>
      </c>
      <c r="K28" s="28" t="s">
        <v>350</v>
      </c>
      <c r="L28" s="35"/>
      <c r="M28" s="35"/>
      <c r="N28" s="35"/>
      <c r="O28" s="8"/>
      <c r="P28" s="36">
        <v>5</v>
      </c>
      <c r="Q28" s="35"/>
      <c r="R28" s="35"/>
      <c r="S28" s="35"/>
      <c r="T28" s="35"/>
      <c r="U28" s="35">
        <f t="shared" si="2"/>
        <v>0.6</v>
      </c>
      <c r="V28" s="36">
        <v>1</v>
      </c>
      <c r="W28" s="36">
        <v>2</v>
      </c>
      <c r="X28" s="36">
        <v>0</v>
      </c>
      <c r="Y28" s="36">
        <f t="shared" si="0"/>
        <v>10</v>
      </c>
      <c r="Z28" s="35"/>
      <c r="AA28" s="35"/>
      <c r="AB28" s="23">
        <f t="shared" si="1"/>
        <v>1024377.7999999999</v>
      </c>
      <c r="AC28" s="37" t="s">
        <v>298</v>
      </c>
      <c r="AD28" s="1">
        <v>16</v>
      </c>
    </row>
    <row r="29" spans="1:30" ht="45" x14ac:dyDescent="0.25">
      <c r="A29" s="28">
        <v>24</v>
      </c>
      <c r="B29" s="29" t="s">
        <v>290</v>
      </c>
      <c r="C29" s="30" t="s">
        <v>292</v>
      </c>
      <c r="D29" s="31" t="s">
        <v>293</v>
      </c>
      <c r="E29" s="32" t="s">
        <v>293</v>
      </c>
      <c r="F29" s="33" t="s">
        <v>291</v>
      </c>
      <c r="G29" s="33" t="s">
        <v>295</v>
      </c>
      <c r="H29" s="32" t="s">
        <v>346</v>
      </c>
      <c r="I29" s="134"/>
      <c r="J29" s="28" t="s">
        <v>351</v>
      </c>
      <c r="K29" s="28" t="s">
        <v>352</v>
      </c>
      <c r="L29" s="35"/>
      <c r="M29" s="35"/>
      <c r="N29" s="35"/>
      <c r="O29" s="8"/>
      <c r="P29" s="36">
        <v>2</v>
      </c>
      <c r="Q29" s="35"/>
      <c r="R29" s="35"/>
      <c r="S29" s="35"/>
      <c r="T29" s="35"/>
      <c r="U29" s="35">
        <f t="shared" si="2"/>
        <v>0.24</v>
      </c>
      <c r="V29" s="36">
        <v>2</v>
      </c>
      <c r="W29" s="36">
        <v>2</v>
      </c>
      <c r="X29" s="36">
        <v>0</v>
      </c>
      <c r="Y29" s="36">
        <f t="shared" si="0"/>
        <v>4</v>
      </c>
      <c r="Z29" s="35"/>
      <c r="AA29" s="35"/>
      <c r="AB29" s="23">
        <f t="shared" si="1"/>
        <v>421062.72</v>
      </c>
      <c r="AC29" s="37" t="s">
        <v>298</v>
      </c>
      <c r="AD29" s="1">
        <v>16</v>
      </c>
    </row>
    <row r="30" spans="1:30" ht="45" x14ac:dyDescent="0.25">
      <c r="A30" s="28">
        <v>25</v>
      </c>
      <c r="B30" s="29" t="s">
        <v>290</v>
      </c>
      <c r="C30" s="30" t="s">
        <v>292</v>
      </c>
      <c r="D30" s="31" t="s">
        <v>293</v>
      </c>
      <c r="E30" s="32" t="s">
        <v>293</v>
      </c>
      <c r="F30" s="33" t="s">
        <v>291</v>
      </c>
      <c r="G30" s="33" t="s">
        <v>295</v>
      </c>
      <c r="H30" s="32" t="s">
        <v>346</v>
      </c>
      <c r="I30" s="134"/>
      <c r="J30" s="28" t="s">
        <v>353</v>
      </c>
      <c r="K30" s="28" t="s">
        <v>354</v>
      </c>
      <c r="L30" s="35"/>
      <c r="M30" s="35"/>
      <c r="N30" s="35"/>
      <c r="O30" s="8"/>
      <c r="P30" s="36">
        <v>4</v>
      </c>
      <c r="Q30" s="35"/>
      <c r="R30" s="35"/>
      <c r="S30" s="35"/>
      <c r="T30" s="35"/>
      <c r="U30" s="35">
        <f t="shared" si="2"/>
        <v>0.48</v>
      </c>
      <c r="V30" s="36">
        <v>4</v>
      </c>
      <c r="W30" s="36">
        <v>2</v>
      </c>
      <c r="X30" s="36"/>
      <c r="Y30" s="36">
        <f t="shared" si="0"/>
        <v>8</v>
      </c>
      <c r="Z30" s="35"/>
      <c r="AA30" s="35"/>
      <c r="AB30" s="23">
        <f t="shared" si="1"/>
        <v>836531.44</v>
      </c>
      <c r="AC30" s="37" t="s">
        <v>298</v>
      </c>
      <c r="AD30" s="1">
        <v>16</v>
      </c>
    </row>
    <row r="31" spans="1:30" ht="45" x14ac:dyDescent="0.25">
      <c r="A31" s="28">
        <v>26</v>
      </c>
      <c r="B31" s="29" t="s">
        <v>290</v>
      </c>
      <c r="C31" s="30" t="s">
        <v>292</v>
      </c>
      <c r="D31" s="31" t="s">
        <v>293</v>
      </c>
      <c r="E31" s="32" t="s">
        <v>293</v>
      </c>
      <c r="F31" s="33" t="s">
        <v>291</v>
      </c>
      <c r="G31" s="33" t="s">
        <v>295</v>
      </c>
      <c r="H31" s="32" t="s">
        <v>346</v>
      </c>
      <c r="I31" s="134"/>
      <c r="J31" s="28" t="s">
        <v>355</v>
      </c>
      <c r="K31" s="28" t="s">
        <v>356</v>
      </c>
      <c r="L31" s="35"/>
      <c r="M31" s="35"/>
      <c r="N31" s="35"/>
      <c r="O31" s="8"/>
      <c r="P31" s="36">
        <v>7</v>
      </c>
      <c r="Q31" s="35"/>
      <c r="R31" s="35"/>
      <c r="S31" s="35"/>
      <c r="T31" s="35"/>
      <c r="U31" s="35">
        <f t="shared" si="2"/>
        <v>0.84</v>
      </c>
      <c r="V31" s="36">
        <v>1</v>
      </c>
      <c r="W31" s="36">
        <v>2</v>
      </c>
      <c r="X31" s="36"/>
      <c r="Y31" s="36">
        <f t="shared" si="0"/>
        <v>14</v>
      </c>
      <c r="Z31" s="35"/>
      <c r="AA31" s="35"/>
      <c r="AB31" s="23">
        <f t="shared" si="1"/>
        <v>1429902.52</v>
      </c>
      <c r="AC31" s="37" t="s">
        <v>298</v>
      </c>
      <c r="AD31" s="1">
        <v>16</v>
      </c>
    </row>
    <row r="32" spans="1:30" ht="45" x14ac:dyDescent="0.25">
      <c r="A32" s="28">
        <v>27</v>
      </c>
      <c r="B32" s="29" t="s">
        <v>290</v>
      </c>
      <c r="C32" s="30" t="s">
        <v>292</v>
      </c>
      <c r="D32" s="31" t="s">
        <v>293</v>
      </c>
      <c r="E32" s="32" t="s">
        <v>293</v>
      </c>
      <c r="F32" s="33" t="s">
        <v>291</v>
      </c>
      <c r="G32" s="33" t="s">
        <v>295</v>
      </c>
      <c r="H32" s="32" t="s">
        <v>346</v>
      </c>
      <c r="I32" s="134"/>
      <c r="J32" s="28" t="s">
        <v>357</v>
      </c>
      <c r="K32" s="28" t="s">
        <v>358</v>
      </c>
      <c r="L32" s="35"/>
      <c r="M32" s="35"/>
      <c r="N32" s="35"/>
      <c r="O32" s="8"/>
      <c r="P32" s="36">
        <v>2</v>
      </c>
      <c r="Q32" s="35"/>
      <c r="R32" s="35"/>
      <c r="S32" s="35"/>
      <c r="T32" s="35"/>
      <c r="U32" s="35">
        <f t="shared" si="2"/>
        <v>0.24</v>
      </c>
      <c r="V32" s="36">
        <v>2</v>
      </c>
      <c r="W32" s="36">
        <v>2</v>
      </c>
      <c r="X32" s="36"/>
      <c r="Y32" s="36">
        <f t="shared" si="0"/>
        <v>4</v>
      </c>
      <c r="Z32" s="35"/>
      <c r="AA32" s="35"/>
      <c r="AB32" s="23">
        <f t="shared" si="1"/>
        <v>421062.72</v>
      </c>
      <c r="AC32" s="37" t="s">
        <v>298</v>
      </c>
      <c r="AD32" s="1">
        <v>16</v>
      </c>
    </row>
    <row r="33" spans="1:30" ht="45" x14ac:dyDescent="0.25">
      <c r="A33" s="28">
        <v>28</v>
      </c>
      <c r="B33" s="29" t="s">
        <v>290</v>
      </c>
      <c r="C33" s="30" t="s">
        <v>292</v>
      </c>
      <c r="D33" s="31" t="s">
        <v>293</v>
      </c>
      <c r="E33" s="32" t="s">
        <v>293</v>
      </c>
      <c r="F33" s="33" t="s">
        <v>291</v>
      </c>
      <c r="G33" s="33" t="s">
        <v>295</v>
      </c>
      <c r="H33" s="32" t="s">
        <v>346</v>
      </c>
      <c r="I33" s="134"/>
      <c r="J33" s="28" t="s">
        <v>359</v>
      </c>
      <c r="K33" s="28" t="s">
        <v>360</v>
      </c>
      <c r="L33" s="35"/>
      <c r="M33" s="35"/>
      <c r="N33" s="35"/>
      <c r="O33" s="8"/>
      <c r="P33" s="36">
        <v>1</v>
      </c>
      <c r="Q33" s="35"/>
      <c r="R33" s="35"/>
      <c r="S33" s="35"/>
      <c r="T33" s="35"/>
      <c r="U33" s="35">
        <f t="shared" si="2"/>
        <v>0.12</v>
      </c>
      <c r="V33" s="36">
        <v>1</v>
      </c>
      <c r="W33" s="36">
        <v>2</v>
      </c>
      <c r="X33" s="36"/>
      <c r="Y33" s="36">
        <f t="shared" si="0"/>
        <v>2</v>
      </c>
      <c r="Z33" s="35"/>
      <c r="AA33" s="35"/>
      <c r="AB33" s="23">
        <f t="shared" si="1"/>
        <v>213328.36</v>
      </c>
      <c r="AC33" s="37" t="s">
        <v>298</v>
      </c>
      <c r="AD33" s="1">
        <v>16</v>
      </c>
    </row>
    <row r="34" spans="1:30" ht="45" x14ac:dyDescent="0.25">
      <c r="A34" s="28">
        <v>29</v>
      </c>
      <c r="B34" s="29" t="s">
        <v>290</v>
      </c>
      <c r="C34" s="30" t="s">
        <v>292</v>
      </c>
      <c r="D34" s="31" t="s">
        <v>293</v>
      </c>
      <c r="E34" s="32" t="s">
        <v>293</v>
      </c>
      <c r="F34" s="33" t="s">
        <v>291</v>
      </c>
      <c r="G34" s="33" t="s">
        <v>295</v>
      </c>
      <c r="H34" s="32" t="s">
        <v>361</v>
      </c>
      <c r="I34" s="134">
        <v>2</v>
      </c>
      <c r="J34" s="28" t="s">
        <v>362</v>
      </c>
      <c r="K34" s="28" t="s">
        <v>363</v>
      </c>
      <c r="L34" s="35"/>
      <c r="M34" s="35"/>
      <c r="N34" s="35"/>
      <c r="O34" s="8"/>
      <c r="P34" s="36">
        <v>2</v>
      </c>
      <c r="Q34" s="35"/>
      <c r="R34" s="35"/>
      <c r="S34" s="35"/>
      <c r="T34" s="35"/>
      <c r="U34" s="35">
        <v>0.4</v>
      </c>
      <c r="V34" s="36">
        <v>2</v>
      </c>
      <c r="W34" s="36">
        <v>2</v>
      </c>
      <c r="X34" s="36">
        <v>0</v>
      </c>
      <c r="Y34" s="36">
        <f t="shared" si="0"/>
        <v>4</v>
      </c>
      <c r="Z34" s="35"/>
      <c r="AA34" s="35"/>
      <c r="AB34" s="23">
        <f t="shared" si="1"/>
        <v>664555.20000000007</v>
      </c>
      <c r="AC34" s="37" t="s">
        <v>298</v>
      </c>
      <c r="AD34" s="1">
        <v>16</v>
      </c>
    </row>
    <row r="35" spans="1:30" ht="45" x14ac:dyDescent="0.25">
      <c r="A35" s="28">
        <v>30</v>
      </c>
      <c r="B35" s="29" t="s">
        <v>290</v>
      </c>
      <c r="C35" s="30" t="s">
        <v>292</v>
      </c>
      <c r="D35" s="31" t="s">
        <v>293</v>
      </c>
      <c r="E35" s="32" t="s">
        <v>293</v>
      </c>
      <c r="F35" s="33" t="s">
        <v>291</v>
      </c>
      <c r="G35" s="33" t="s">
        <v>295</v>
      </c>
      <c r="H35" s="32" t="s">
        <v>361</v>
      </c>
      <c r="I35" s="134"/>
      <c r="J35" s="28" t="s">
        <v>364</v>
      </c>
      <c r="K35" s="28" t="s">
        <v>365</v>
      </c>
      <c r="L35" s="35"/>
      <c r="M35" s="35"/>
      <c r="N35" s="35"/>
      <c r="O35" s="8"/>
      <c r="P35" s="36">
        <v>3</v>
      </c>
      <c r="Q35" s="35"/>
      <c r="R35" s="35"/>
      <c r="S35" s="35"/>
      <c r="T35" s="35"/>
      <c r="U35" s="35">
        <v>0.4</v>
      </c>
      <c r="V35" s="36">
        <v>3</v>
      </c>
      <c r="W35" s="36">
        <v>2</v>
      </c>
      <c r="X35" s="36">
        <v>0</v>
      </c>
      <c r="Y35" s="36">
        <f t="shared" si="0"/>
        <v>6</v>
      </c>
      <c r="Z35" s="35"/>
      <c r="AA35" s="35"/>
      <c r="AB35" s="23">
        <f t="shared" si="1"/>
        <v>689670.20000000007</v>
      </c>
      <c r="AC35" s="37" t="s">
        <v>298</v>
      </c>
      <c r="AD35" s="1">
        <v>16</v>
      </c>
    </row>
    <row r="36" spans="1:30" ht="45" x14ac:dyDescent="0.25">
      <c r="A36" s="28">
        <v>31</v>
      </c>
      <c r="B36" s="29" t="s">
        <v>290</v>
      </c>
      <c r="C36" s="30" t="s">
        <v>292</v>
      </c>
      <c r="D36" s="31" t="s">
        <v>293</v>
      </c>
      <c r="E36" s="32" t="s">
        <v>293</v>
      </c>
      <c r="F36" s="33" t="s">
        <v>291</v>
      </c>
      <c r="G36" s="33" t="s">
        <v>295</v>
      </c>
      <c r="H36" s="32" t="s">
        <v>361</v>
      </c>
      <c r="I36" s="134"/>
      <c r="J36" s="28" t="s">
        <v>366</v>
      </c>
      <c r="K36" s="28" t="s">
        <v>367</v>
      </c>
      <c r="L36" s="35"/>
      <c r="M36" s="35"/>
      <c r="N36" s="35"/>
      <c r="O36" s="8"/>
      <c r="P36" s="36">
        <v>2</v>
      </c>
      <c r="Q36" s="35"/>
      <c r="R36" s="35"/>
      <c r="S36" s="35"/>
      <c r="T36" s="35"/>
      <c r="U36" s="35">
        <v>0.35</v>
      </c>
      <c r="V36" s="36">
        <v>2</v>
      </c>
      <c r="W36" s="36">
        <v>2</v>
      </c>
      <c r="X36" s="36">
        <v>0</v>
      </c>
      <c r="Y36" s="36">
        <f t="shared" si="0"/>
        <v>4</v>
      </c>
      <c r="Z36" s="35"/>
      <c r="AA36" s="35"/>
      <c r="AB36" s="23">
        <f t="shared" si="1"/>
        <v>588463.79999999993</v>
      </c>
      <c r="AC36" s="37" t="s">
        <v>298</v>
      </c>
      <c r="AD36" s="1">
        <v>16</v>
      </c>
    </row>
    <row r="37" spans="1:30" ht="45" x14ac:dyDescent="0.25">
      <c r="A37" s="28">
        <v>32</v>
      </c>
      <c r="B37" s="29" t="s">
        <v>290</v>
      </c>
      <c r="C37" s="30" t="s">
        <v>292</v>
      </c>
      <c r="D37" s="31" t="s">
        <v>293</v>
      </c>
      <c r="E37" s="32" t="s">
        <v>293</v>
      </c>
      <c r="F37" s="33" t="s">
        <v>291</v>
      </c>
      <c r="G37" s="33" t="s">
        <v>295</v>
      </c>
      <c r="H37" s="32" t="s">
        <v>361</v>
      </c>
      <c r="I37" s="134"/>
      <c r="J37" s="28" t="s">
        <v>368</v>
      </c>
      <c r="K37" s="28" t="s">
        <v>369</v>
      </c>
      <c r="L37" s="35"/>
      <c r="M37" s="35"/>
      <c r="N37" s="35"/>
      <c r="O37" s="8"/>
      <c r="P37" s="36">
        <v>3</v>
      </c>
      <c r="Q37" s="35"/>
      <c r="R37" s="35"/>
      <c r="S37" s="35"/>
      <c r="T37" s="35"/>
      <c r="U37" s="35">
        <v>0.4</v>
      </c>
      <c r="V37" s="36">
        <v>3</v>
      </c>
      <c r="W37" s="36">
        <v>2</v>
      </c>
      <c r="X37" s="36">
        <v>0</v>
      </c>
      <c r="Y37" s="36">
        <f t="shared" si="0"/>
        <v>6</v>
      </c>
      <c r="Z37" s="35"/>
      <c r="AA37" s="35"/>
      <c r="AB37" s="23">
        <f t="shared" si="1"/>
        <v>689670.20000000007</v>
      </c>
      <c r="AC37" s="37" t="s">
        <v>298</v>
      </c>
      <c r="AD37" s="1">
        <v>16</v>
      </c>
    </row>
    <row r="38" spans="1:30" ht="45" x14ac:dyDescent="0.25">
      <c r="A38" s="28">
        <v>33</v>
      </c>
      <c r="B38" s="29" t="s">
        <v>290</v>
      </c>
      <c r="C38" s="30" t="s">
        <v>292</v>
      </c>
      <c r="D38" s="31" t="s">
        <v>293</v>
      </c>
      <c r="E38" s="32" t="s">
        <v>293</v>
      </c>
      <c r="F38" s="33" t="s">
        <v>291</v>
      </c>
      <c r="G38" s="33" t="s">
        <v>295</v>
      </c>
      <c r="H38" s="32" t="s">
        <v>361</v>
      </c>
      <c r="I38" s="134"/>
      <c r="J38" s="28" t="s">
        <v>370</v>
      </c>
      <c r="K38" s="28" t="s">
        <v>371</v>
      </c>
      <c r="L38" s="35"/>
      <c r="M38" s="35"/>
      <c r="N38" s="35"/>
      <c r="O38" s="8"/>
      <c r="P38" s="36">
        <v>4</v>
      </c>
      <c r="Q38" s="35"/>
      <c r="R38" s="35"/>
      <c r="S38" s="35"/>
      <c r="T38" s="35"/>
      <c r="U38" s="35">
        <v>0.45</v>
      </c>
      <c r="V38" s="36">
        <v>4</v>
      </c>
      <c r="W38" s="36">
        <v>2</v>
      </c>
      <c r="X38" s="36">
        <v>0</v>
      </c>
      <c r="Y38" s="36">
        <f t="shared" si="0"/>
        <v>8</v>
      </c>
      <c r="Z38" s="35"/>
      <c r="AA38" s="35"/>
      <c r="AB38" s="23">
        <f t="shared" si="1"/>
        <v>790876.6</v>
      </c>
      <c r="AC38" s="37" t="s">
        <v>298</v>
      </c>
      <c r="AD38" s="1">
        <v>16</v>
      </c>
    </row>
    <row r="39" spans="1:30" ht="45" x14ac:dyDescent="0.25">
      <c r="A39" s="28">
        <v>34</v>
      </c>
      <c r="B39" s="29" t="s">
        <v>290</v>
      </c>
      <c r="C39" s="30" t="s">
        <v>292</v>
      </c>
      <c r="D39" s="31" t="s">
        <v>293</v>
      </c>
      <c r="E39" s="32" t="s">
        <v>293</v>
      </c>
      <c r="F39" s="33" t="s">
        <v>291</v>
      </c>
      <c r="G39" s="33" t="s">
        <v>295</v>
      </c>
      <c r="H39" s="32" t="s">
        <v>361</v>
      </c>
      <c r="I39" s="134"/>
      <c r="J39" s="28" t="s">
        <v>372</v>
      </c>
      <c r="K39" s="28" t="s">
        <v>373</v>
      </c>
      <c r="L39" s="35"/>
      <c r="M39" s="35"/>
      <c r="N39" s="35"/>
      <c r="O39" s="8"/>
      <c r="P39" s="36">
        <v>5</v>
      </c>
      <c r="Q39" s="35"/>
      <c r="R39" s="35"/>
      <c r="S39" s="35"/>
      <c r="T39" s="35"/>
      <c r="U39" s="35">
        <v>0.4</v>
      </c>
      <c r="V39" s="36">
        <v>1</v>
      </c>
      <c r="W39" s="36">
        <v>2</v>
      </c>
      <c r="X39" s="36">
        <v>0</v>
      </c>
      <c r="Y39" s="36">
        <f t="shared" si="0"/>
        <v>10</v>
      </c>
      <c r="Z39" s="35"/>
      <c r="AA39" s="35"/>
      <c r="AB39" s="23">
        <f t="shared" si="1"/>
        <v>720012.20000000007</v>
      </c>
      <c r="AC39" s="37" t="s">
        <v>298</v>
      </c>
      <c r="AD39" s="1">
        <v>16</v>
      </c>
    </row>
    <row r="40" spans="1:30" ht="30" x14ac:dyDescent="0.25">
      <c r="A40" s="28">
        <v>35</v>
      </c>
      <c r="B40" s="29" t="s">
        <v>290</v>
      </c>
      <c r="C40" s="30" t="s">
        <v>292</v>
      </c>
      <c r="D40" s="31" t="s">
        <v>293</v>
      </c>
      <c r="E40" s="32" t="s">
        <v>293</v>
      </c>
      <c r="F40" s="33" t="s">
        <v>291</v>
      </c>
      <c r="G40" s="33" t="s">
        <v>295</v>
      </c>
      <c r="H40" s="32" t="s">
        <v>374</v>
      </c>
      <c r="I40" s="134">
        <v>2</v>
      </c>
      <c r="J40" s="28" t="s">
        <v>375</v>
      </c>
      <c r="K40" s="28" t="s">
        <v>376</v>
      </c>
      <c r="L40" s="35"/>
      <c r="M40" s="35"/>
      <c r="N40" s="35"/>
      <c r="O40" s="8"/>
      <c r="P40" s="36">
        <v>7</v>
      </c>
      <c r="Q40" s="35"/>
      <c r="R40" s="35"/>
      <c r="S40" s="35"/>
      <c r="T40" s="35"/>
      <c r="U40" s="35">
        <v>0.4</v>
      </c>
      <c r="V40" s="36">
        <v>2</v>
      </c>
      <c r="W40" s="36">
        <v>2</v>
      </c>
      <c r="X40" s="36">
        <v>0</v>
      </c>
      <c r="Y40" s="36">
        <f t="shared" si="0"/>
        <v>14</v>
      </c>
      <c r="Z40" s="35"/>
      <c r="AA40" s="35"/>
      <c r="AB40" s="23">
        <f t="shared" si="1"/>
        <v>765270.20000000007</v>
      </c>
      <c r="AC40" s="37" t="s">
        <v>298</v>
      </c>
      <c r="AD40" s="1">
        <v>16</v>
      </c>
    </row>
    <row r="41" spans="1:30" ht="30" x14ac:dyDescent="0.25">
      <c r="A41" s="28">
        <v>36</v>
      </c>
      <c r="B41" s="29" t="s">
        <v>290</v>
      </c>
      <c r="C41" s="30" t="s">
        <v>292</v>
      </c>
      <c r="D41" s="31" t="s">
        <v>293</v>
      </c>
      <c r="E41" s="32" t="s">
        <v>293</v>
      </c>
      <c r="F41" s="33" t="s">
        <v>291</v>
      </c>
      <c r="G41" s="33" t="s">
        <v>295</v>
      </c>
      <c r="H41" s="32" t="s">
        <v>374</v>
      </c>
      <c r="I41" s="134"/>
      <c r="J41" s="28" t="s">
        <v>377</v>
      </c>
      <c r="K41" s="28" t="s">
        <v>378</v>
      </c>
      <c r="L41" s="35"/>
      <c r="M41" s="35"/>
      <c r="N41" s="35"/>
      <c r="O41" s="8"/>
      <c r="P41" s="36">
        <v>4</v>
      </c>
      <c r="Q41" s="35"/>
      <c r="R41" s="35"/>
      <c r="S41" s="35"/>
      <c r="T41" s="35"/>
      <c r="U41" s="35">
        <v>0.4</v>
      </c>
      <c r="V41" s="36">
        <v>4</v>
      </c>
      <c r="W41" s="36">
        <v>2</v>
      </c>
      <c r="X41" s="36"/>
      <c r="Y41" s="36">
        <f t="shared" si="0"/>
        <v>8</v>
      </c>
      <c r="Z41" s="35"/>
      <c r="AA41" s="35"/>
      <c r="AB41" s="23">
        <f t="shared" si="1"/>
        <v>714785.20000000007</v>
      </c>
      <c r="AC41" s="37" t="s">
        <v>298</v>
      </c>
      <c r="AD41" s="1">
        <v>16</v>
      </c>
    </row>
    <row r="42" spans="1:30" ht="30" x14ac:dyDescent="0.25">
      <c r="A42" s="28">
        <v>37</v>
      </c>
      <c r="B42" s="29" t="s">
        <v>290</v>
      </c>
      <c r="C42" s="30" t="s">
        <v>292</v>
      </c>
      <c r="D42" s="31" t="s">
        <v>293</v>
      </c>
      <c r="E42" s="32" t="s">
        <v>293</v>
      </c>
      <c r="F42" s="33" t="s">
        <v>291</v>
      </c>
      <c r="G42" s="33" t="s">
        <v>295</v>
      </c>
      <c r="H42" s="32" t="s">
        <v>374</v>
      </c>
      <c r="I42" s="134"/>
      <c r="J42" s="28" t="s">
        <v>379</v>
      </c>
      <c r="K42" s="28" t="s">
        <v>380</v>
      </c>
      <c r="L42" s="35"/>
      <c r="M42" s="35"/>
      <c r="N42" s="35"/>
      <c r="O42" s="8"/>
      <c r="P42" s="36">
        <v>5</v>
      </c>
      <c r="Q42" s="35"/>
      <c r="R42" s="35"/>
      <c r="S42" s="35"/>
      <c r="T42" s="35"/>
      <c r="U42" s="35">
        <v>0.35</v>
      </c>
      <c r="V42" s="36">
        <v>1</v>
      </c>
      <c r="W42" s="36">
        <v>2</v>
      </c>
      <c r="X42" s="36"/>
      <c r="Y42" s="36">
        <f t="shared" si="0"/>
        <v>10</v>
      </c>
      <c r="Z42" s="35"/>
      <c r="AA42" s="35"/>
      <c r="AB42" s="23">
        <f t="shared" si="1"/>
        <v>643920.79999999993</v>
      </c>
      <c r="AC42" s="37" t="s">
        <v>298</v>
      </c>
      <c r="AD42" s="1">
        <v>16</v>
      </c>
    </row>
    <row r="43" spans="1:30" ht="30" x14ac:dyDescent="0.25">
      <c r="A43" s="28">
        <v>38</v>
      </c>
      <c r="B43" s="29" t="s">
        <v>290</v>
      </c>
      <c r="C43" s="30" t="s">
        <v>292</v>
      </c>
      <c r="D43" s="31" t="s">
        <v>293</v>
      </c>
      <c r="E43" s="32" t="s">
        <v>293</v>
      </c>
      <c r="F43" s="33" t="s">
        <v>291</v>
      </c>
      <c r="G43" s="33" t="s">
        <v>295</v>
      </c>
      <c r="H43" s="32" t="s">
        <v>374</v>
      </c>
      <c r="I43" s="134"/>
      <c r="J43" s="28" t="s">
        <v>381</v>
      </c>
      <c r="K43" s="28" t="s">
        <v>382</v>
      </c>
      <c r="L43" s="35"/>
      <c r="M43" s="35"/>
      <c r="N43" s="35"/>
      <c r="O43" s="8"/>
      <c r="P43" s="36">
        <v>6</v>
      </c>
      <c r="Q43" s="35"/>
      <c r="R43" s="35"/>
      <c r="S43" s="35"/>
      <c r="T43" s="35"/>
      <c r="U43" s="35">
        <v>0.4</v>
      </c>
      <c r="V43" s="36">
        <v>1</v>
      </c>
      <c r="W43" s="36">
        <v>2</v>
      </c>
      <c r="X43" s="36"/>
      <c r="Y43" s="36">
        <f t="shared" si="0"/>
        <v>12</v>
      </c>
      <c r="Z43" s="35"/>
      <c r="AA43" s="35"/>
      <c r="AB43" s="23">
        <f t="shared" si="1"/>
        <v>740155.20000000007</v>
      </c>
      <c r="AC43" s="37" t="s">
        <v>298</v>
      </c>
      <c r="AD43" s="1">
        <v>16</v>
      </c>
    </row>
    <row r="44" spans="1:30" ht="30" x14ac:dyDescent="0.25">
      <c r="A44" s="28">
        <v>39</v>
      </c>
      <c r="B44" s="29" t="s">
        <v>290</v>
      </c>
      <c r="C44" s="30" t="s">
        <v>292</v>
      </c>
      <c r="D44" s="31" t="s">
        <v>293</v>
      </c>
      <c r="E44" s="32" t="s">
        <v>293</v>
      </c>
      <c r="F44" s="33" t="s">
        <v>291</v>
      </c>
      <c r="G44" s="33" t="s">
        <v>295</v>
      </c>
      <c r="H44" s="32" t="s">
        <v>374</v>
      </c>
      <c r="I44" s="134"/>
      <c r="J44" s="28" t="s">
        <v>383</v>
      </c>
      <c r="K44" s="28" t="s">
        <v>384</v>
      </c>
      <c r="L44" s="35"/>
      <c r="M44" s="35"/>
      <c r="N44" s="35"/>
      <c r="O44" s="8"/>
      <c r="P44" s="36">
        <v>4</v>
      </c>
      <c r="Q44" s="35"/>
      <c r="R44" s="35"/>
      <c r="S44" s="35"/>
      <c r="T44" s="35"/>
      <c r="U44" s="35">
        <v>0.45</v>
      </c>
      <c r="V44" s="36">
        <v>4</v>
      </c>
      <c r="W44" s="36">
        <v>2</v>
      </c>
      <c r="X44" s="36"/>
      <c r="Y44" s="36">
        <f t="shared" si="0"/>
        <v>8</v>
      </c>
      <c r="Z44" s="35"/>
      <c r="AA44" s="35"/>
      <c r="AB44" s="23">
        <f t="shared" si="1"/>
        <v>790876.6</v>
      </c>
      <c r="AC44" s="37" t="s">
        <v>298</v>
      </c>
      <c r="AD44" s="1">
        <v>16</v>
      </c>
    </row>
    <row r="45" spans="1:30" ht="30" x14ac:dyDescent="0.25">
      <c r="A45" s="28">
        <v>40</v>
      </c>
      <c r="B45" s="29" t="s">
        <v>290</v>
      </c>
      <c r="C45" s="30" t="s">
        <v>292</v>
      </c>
      <c r="D45" s="31" t="s">
        <v>293</v>
      </c>
      <c r="E45" s="32" t="s">
        <v>293</v>
      </c>
      <c r="F45" s="33" t="s">
        <v>291</v>
      </c>
      <c r="G45" s="33" t="s">
        <v>295</v>
      </c>
      <c r="H45" s="32" t="s">
        <v>374</v>
      </c>
      <c r="I45" s="134"/>
      <c r="J45" s="28" t="s">
        <v>385</v>
      </c>
      <c r="K45" s="28" t="s">
        <v>386</v>
      </c>
      <c r="L45" s="35"/>
      <c r="M45" s="35"/>
      <c r="N45" s="35"/>
      <c r="O45" s="8"/>
      <c r="P45" s="36">
        <v>5</v>
      </c>
      <c r="Q45" s="35"/>
      <c r="R45" s="35"/>
      <c r="S45" s="35"/>
      <c r="T45" s="35"/>
      <c r="U45" s="35">
        <v>0.4</v>
      </c>
      <c r="V45" s="36">
        <v>1</v>
      </c>
      <c r="W45" s="36">
        <v>2</v>
      </c>
      <c r="X45" s="36">
        <v>0</v>
      </c>
      <c r="Y45" s="36">
        <f t="shared" si="0"/>
        <v>10</v>
      </c>
      <c r="Z45" s="35"/>
      <c r="AA45" s="35"/>
      <c r="AB45" s="23">
        <f t="shared" si="1"/>
        <v>720012.20000000007</v>
      </c>
      <c r="AC45" s="37" t="s">
        <v>298</v>
      </c>
      <c r="AD45" s="1">
        <v>16</v>
      </c>
    </row>
    <row r="46" spans="1:30" x14ac:dyDescent="0.25">
      <c r="I46" s="42">
        <f>SUM(I6:I45)</f>
        <v>16.350000000000001</v>
      </c>
      <c r="J46" s="42">
        <f t="shared" ref="J46:AB46" si="3">SUM(J6:J45)</f>
        <v>0</v>
      </c>
      <c r="K46" s="42">
        <f t="shared" si="3"/>
        <v>0</v>
      </c>
      <c r="L46" s="42">
        <f t="shared" si="3"/>
        <v>0</v>
      </c>
      <c r="M46" s="42">
        <f t="shared" si="3"/>
        <v>0</v>
      </c>
      <c r="N46" s="42">
        <f t="shared" si="3"/>
        <v>0</v>
      </c>
      <c r="O46" s="42">
        <f t="shared" si="3"/>
        <v>0</v>
      </c>
      <c r="P46" s="42">
        <f t="shared" si="3"/>
        <v>180</v>
      </c>
      <c r="Q46" s="42">
        <f t="shared" si="3"/>
        <v>0</v>
      </c>
      <c r="R46" s="42">
        <f t="shared" si="3"/>
        <v>0</v>
      </c>
      <c r="S46" s="42">
        <f t="shared" si="3"/>
        <v>0</v>
      </c>
      <c r="T46" s="42">
        <f t="shared" si="3"/>
        <v>0</v>
      </c>
      <c r="U46" s="42">
        <f t="shared" si="3"/>
        <v>20.149999999999991</v>
      </c>
      <c r="V46" s="42">
        <f t="shared" si="3"/>
        <v>68</v>
      </c>
      <c r="W46" s="42">
        <f t="shared" si="3"/>
        <v>80</v>
      </c>
      <c r="X46" s="42">
        <f t="shared" si="3"/>
        <v>2</v>
      </c>
      <c r="Y46" s="42">
        <f t="shared" si="3"/>
        <v>360</v>
      </c>
      <c r="Z46" s="42">
        <f t="shared" si="3"/>
        <v>0</v>
      </c>
      <c r="AA46" s="42">
        <f t="shared" si="3"/>
        <v>0</v>
      </c>
      <c r="AB46" s="43">
        <f t="shared" si="3"/>
        <v>34897230.199999996</v>
      </c>
    </row>
  </sheetData>
  <mergeCells count="35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AB3:AB5"/>
    <mergeCell ref="I27:I33"/>
    <mergeCell ref="I8:I10"/>
    <mergeCell ref="O3:Q3"/>
    <mergeCell ref="R3:T3"/>
    <mergeCell ref="U3:U4"/>
    <mergeCell ref="V3:V4"/>
    <mergeCell ref="W3:W4"/>
    <mergeCell ref="I34:I39"/>
    <mergeCell ref="I40:I45"/>
    <mergeCell ref="I11:I14"/>
    <mergeCell ref="I15:I18"/>
    <mergeCell ref="I19:I20"/>
    <mergeCell ref="I21:I22"/>
    <mergeCell ref="I23:I24"/>
    <mergeCell ref="I25:I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opLeftCell="E1" workbookViewId="0">
      <pane ySplit="4" topLeftCell="A5" activePane="bottomLeft" state="frozen"/>
      <selection pane="bottomLeft" activeCell="J6" sqref="J6"/>
    </sheetView>
  </sheetViews>
  <sheetFormatPr defaultRowHeight="15" x14ac:dyDescent="0.25"/>
  <cols>
    <col min="1" max="1" width="6.5703125" customWidth="1"/>
    <col min="2" max="2" width="11.85546875" customWidth="1"/>
    <col min="3" max="3" width="12.42578125" customWidth="1"/>
    <col min="4" max="4" width="10.5703125" customWidth="1"/>
    <col min="5" max="5" width="16.5703125" customWidth="1"/>
    <col min="6" max="7" width="13.85546875" customWidth="1"/>
    <col min="8" max="23" width="8.7109375" customWidth="1"/>
    <col min="24" max="24" width="40.7109375" customWidth="1"/>
  </cols>
  <sheetData>
    <row r="1" spans="1:23" s="25" customFormat="1" ht="15" customHeight="1" x14ac:dyDescent="0.25">
      <c r="A1" s="140" t="s">
        <v>543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s="55" customFormat="1" ht="12.75" customHeight="1" x14ac:dyDescent="0.25">
      <c r="A2" s="136" t="s">
        <v>544</v>
      </c>
      <c r="B2" s="137" t="s">
        <v>3</v>
      </c>
      <c r="C2" s="137" t="s">
        <v>6</v>
      </c>
      <c r="D2" s="137" t="s">
        <v>7</v>
      </c>
      <c r="E2" s="137" t="s">
        <v>8</v>
      </c>
      <c r="F2" s="137" t="s">
        <v>10</v>
      </c>
      <c r="G2" s="137"/>
      <c r="H2" s="137" t="s">
        <v>11</v>
      </c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54"/>
    </row>
    <row r="3" spans="1:23" s="55" customFormat="1" ht="77.25" customHeight="1" x14ac:dyDescent="0.25">
      <c r="A3" s="136"/>
      <c r="B3" s="137"/>
      <c r="C3" s="137"/>
      <c r="D3" s="137"/>
      <c r="E3" s="137"/>
      <c r="F3" s="137" t="s">
        <v>545</v>
      </c>
      <c r="G3" s="137"/>
      <c r="H3" s="120" t="s">
        <v>778</v>
      </c>
      <c r="I3" s="120" t="s">
        <v>798</v>
      </c>
      <c r="J3" s="120" t="s">
        <v>546</v>
      </c>
      <c r="K3" s="120" t="s">
        <v>547</v>
      </c>
      <c r="L3" s="120"/>
      <c r="M3" s="120"/>
      <c r="N3" s="120" t="s">
        <v>548</v>
      </c>
      <c r="O3" s="120"/>
      <c r="P3" s="120"/>
      <c r="Q3" s="120" t="s">
        <v>18</v>
      </c>
      <c r="R3" s="120" t="s">
        <v>19</v>
      </c>
      <c r="S3" s="120" t="s">
        <v>20</v>
      </c>
      <c r="T3" s="120" t="s">
        <v>549</v>
      </c>
      <c r="U3" s="120" t="s">
        <v>550</v>
      </c>
      <c r="V3" s="120" t="s">
        <v>23</v>
      </c>
      <c r="W3" s="120"/>
    </row>
    <row r="4" spans="1:23" s="55" customFormat="1" ht="30" x14ac:dyDescent="0.25">
      <c r="A4" s="136"/>
      <c r="B4" s="137"/>
      <c r="C4" s="137"/>
      <c r="D4" s="137"/>
      <c r="E4" s="137"/>
      <c r="F4" s="56" t="s">
        <v>25</v>
      </c>
      <c r="G4" s="56" t="s">
        <v>26</v>
      </c>
      <c r="H4" s="120"/>
      <c r="I4" s="120"/>
      <c r="J4" s="120"/>
      <c r="K4" s="90" t="s">
        <v>777</v>
      </c>
      <c r="L4" s="90" t="s">
        <v>551</v>
      </c>
      <c r="M4" s="90" t="s">
        <v>552</v>
      </c>
      <c r="N4" s="90" t="s">
        <v>551</v>
      </c>
      <c r="O4" s="90" t="s">
        <v>552</v>
      </c>
      <c r="P4" s="90" t="s">
        <v>30</v>
      </c>
      <c r="Q4" s="120"/>
      <c r="R4" s="120"/>
      <c r="S4" s="120"/>
      <c r="T4" s="120"/>
      <c r="U4" s="120"/>
      <c r="V4" s="90" t="s">
        <v>553</v>
      </c>
      <c r="W4" s="90" t="s">
        <v>554</v>
      </c>
    </row>
    <row r="5" spans="1:23" ht="30" x14ac:dyDescent="0.25">
      <c r="A5" s="27">
        <v>1</v>
      </c>
      <c r="B5" s="57" t="s">
        <v>556</v>
      </c>
      <c r="C5" s="27" t="s">
        <v>67</v>
      </c>
      <c r="D5" s="27" t="s">
        <v>68</v>
      </c>
      <c r="E5" s="27" t="s">
        <v>73</v>
      </c>
      <c r="F5" s="27" t="s">
        <v>557</v>
      </c>
      <c r="G5" s="27" t="s">
        <v>558</v>
      </c>
      <c r="H5" s="27">
        <v>22</v>
      </c>
      <c r="I5" s="27">
        <v>4</v>
      </c>
      <c r="J5" s="27">
        <v>10</v>
      </c>
      <c r="K5" s="27"/>
      <c r="L5" s="27"/>
      <c r="M5" s="27"/>
      <c r="N5" s="27"/>
      <c r="O5" s="27"/>
      <c r="P5" s="27"/>
      <c r="Q5" s="27"/>
      <c r="R5" s="27"/>
      <c r="S5" s="27">
        <f>H5+M5</f>
        <v>22</v>
      </c>
      <c r="T5" s="27"/>
      <c r="U5" s="27">
        <f>S5</f>
        <v>22</v>
      </c>
      <c r="V5" s="27"/>
      <c r="W5" s="27"/>
    </row>
    <row r="6" spans="1:23" ht="30" x14ac:dyDescent="0.25">
      <c r="A6" s="27">
        <v>2</v>
      </c>
      <c r="B6" s="57" t="s">
        <v>556</v>
      </c>
      <c r="C6" s="27" t="s">
        <v>67</v>
      </c>
      <c r="D6" s="27" t="s">
        <v>68</v>
      </c>
      <c r="E6" s="27" t="s">
        <v>70</v>
      </c>
      <c r="F6" s="27" t="s">
        <v>559</v>
      </c>
      <c r="G6" s="27" t="s">
        <v>560</v>
      </c>
      <c r="H6" s="27">
        <v>4</v>
      </c>
      <c r="I6" s="27">
        <v>0.8</v>
      </c>
      <c r="J6" s="27">
        <v>3</v>
      </c>
      <c r="K6" s="27"/>
      <c r="L6" s="27"/>
      <c r="M6" s="27"/>
      <c r="N6" s="27"/>
      <c r="O6" s="27"/>
      <c r="P6" s="27"/>
      <c r="Q6" s="27"/>
      <c r="R6" s="27"/>
      <c r="S6" s="27">
        <f t="shared" ref="S6:S37" si="0">H6+M6</f>
        <v>4</v>
      </c>
      <c r="T6" s="27"/>
      <c r="U6" s="27">
        <f t="shared" ref="U6:U37" si="1">S6</f>
        <v>4</v>
      </c>
      <c r="V6" s="27"/>
      <c r="W6" s="27"/>
    </row>
    <row r="7" spans="1:23" ht="30" x14ac:dyDescent="0.25">
      <c r="A7" s="27">
        <v>3</v>
      </c>
      <c r="B7" s="57" t="s">
        <v>556</v>
      </c>
      <c r="C7" s="27" t="s">
        <v>67</v>
      </c>
      <c r="D7" s="27" t="s">
        <v>68</v>
      </c>
      <c r="E7" s="27" t="s">
        <v>561</v>
      </c>
      <c r="F7" s="27" t="s">
        <v>562</v>
      </c>
      <c r="G7" s="27" t="s">
        <v>563</v>
      </c>
      <c r="H7" s="27">
        <v>13</v>
      </c>
      <c r="I7" s="27">
        <v>2</v>
      </c>
      <c r="J7" s="27">
        <v>5</v>
      </c>
      <c r="K7" s="27"/>
      <c r="L7" s="27"/>
      <c r="M7" s="27"/>
      <c r="N7" s="27"/>
      <c r="O7" s="27"/>
      <c r="P7" s="27"/>
      <c r="Q7" s="27"/>
      <c r="R7" s="27"/>
      <c r="S7" s="27">
        <f t="shared" si="0"/>
        <v>13</v>
      </c>
      <c r="T7" s="27"/>
      <c r="U7" s="27">
        <f t="shared" si="1"/>
        <v>13</v>
      </c>
      <c r="V7" s="27"/>
      <c r="W7" s="27"/>
    </row>
    <row r="8" spans="1:23" ht="30" x14ac:dyDescent="0.25">
      <c r="A8" s="27">
        <v>4</v>
      </c>
      <c r="B8" s="57" t="s">
        <v>556</v>
      </c>
      <c r="C8" s="27" t="s">
        <v>67</v>
      </c>
      <c r="D8" s="27" t="s">
        <v>68</v>
      </c>
      <c r="E8" s="27" t="s">
        <v>564</v>
      </c>
      <c r="F8" s="27" t="s">
        <v>565</v>
      </c>
      <c r="G8" s="27" t="s">
        <v>566</v>
      </c>
      <c r="H8" s="27">
        <v>12</v>
      </c>
      <c r="I8" s="27">
        <v>0.5</v>
      </c>
      <c r="J8" s="27">
        <v>4</v>
      </c>
      <c r="K8" s="27"/>
      <c r="L8" s="27"/>
      <c r="M8" s="27"/>
      <c r="N8" s="27"/>
      <c r="O8" s="27"/>
      <c r="P8" s="27"/>
      <c r="Q8" s="27"/>
      <c r="R8" s="27"/>
      <c r="S8" s="27">
        <f t="shared" si="0"/>
        <v>12</v>
      </c>
      <c r="T8" s="27"/>
      <c r="U8" s="27">
        <f t="shared" si="1"/>
        <v>12</v>
      </c>
      <c r="V8" s="27"/>
      <c r="W8" s="27"/>
    </row>
    <row r="9" spans="1:23" ht="30" x14ac:dyDescent="0.25">
      <c r="A9" s="27">
        <v>5</v>
      </c>
      <c r="B9" s="57" t="s">
        <v>556</v>
      </c>
      <c r="C9" s="27" t="s">
        <v>67</v>
      </c>
      <c r="D9" s="27" t="s">
        <v>68</v>
      </c>
      <c r="E9" s="27" t="s">
        <v>567</v>
      </c>
      <c r="F9" s="27" t="s">
        <v>568</v>
      </c>
      <c r="G9" s="27" t="s">
        <v>569</v>
      </c>
      <c r="H9" s="27">
        <v>12</v>
      </c>
      <c r="I9" s="27">
        <v>0.5</v>
      </c>
      <c r="J9" s="27">
        <v>4</v>
      </c>
      <c r="K9" s="27"/>
      <c r="L9" s="27"/>
      <c r="M9" s="27"/>
      <c r="N9" s="27"/>
      <c r="O9" s="27"/>
      <c r="P9" s="27"/>
      <c r="Q9" s="27"/>
      <c r="R9" s="27"/>
      <c r="S9" s="27">
        <f t="shared" si="0"/>
        <v>12</v>
      </c>
      <c r="T9" s="27"/>
      <c r="U9" s="27">
        <f t="shared" si="1"/>
        <v>12</v>
      </c>
      <c r="V9" s="27"/>
      <c r="W9" s="27"/>
    </row>
    <row r="10" spans="1:23" ht="30" x14ac:dyDescent="0.25">
      <c r="A10" s="27">
        <v>6</v>
      </c>
      <c r="B10" s="57" t="s">
        <v>556</v>
      </c>
      <c r="C10" s="27" t="s">
        <v>67</v>
      </c>
      <c r="D10" s="27" t="s">
        <v>68</v>
      </c>
      <c r="E10" s="27" t="s">
        <v>541</v>
      </c>
      <c r="F10" s="27" t="s">
        <v>570</v>
      </c>
      <c r="G10" s="27" t="s">
        <v>571</v>
      </c>
      <c r="H10" s="27">
        <v>3</v>
      </c>
      <c r="I10" s="27">
        <v>0.5</v>
      </c>
      <c r="J10" s="27">
        <v>2</v>
      </c>
      <c r="K10" s="27"/>
      <c r="L10" s="27"/>
      <c r="M10" s="27"/>
      <c r="N10" s="27"/>
      <c r="O10" s="27"/>
      <c r="P10" s="27"/>
      <c r="Q10" s="27"/>
      <c r="R10" s="27"/>
      <c r="S10" s="27">
        <f t="shared" si="0"/>
        <v>3</v>
      </c>
      <c r="T10" s="27"/>
      <c r="U10" s="27">
        <f t="shared" si="1"/>
        <v>3</v>
      </c>
      <c r="V10" s="27"/>
      <c r="W10" s="27"/>
    </row>
    <row r="11" spans="1:23" ht="30" x14ac:dyDescent="0.25">
      <c r="A11" s="27">
        <v>7</v>
      </c>
      <c r="B11" s="57" t="s">
        <v>556</v>
      </c>
      <c r="C11" s="27" t="s">
        <v>67</v>
      </c>
      <c r="D11" s="27" t="s">
        <v>68</v>
      </c>
      <c r="E11" s="27" t="s">
        <v>541</v>
      </c>
      <c r="F11" s="27" t="s">
        <v>572</v>
      </c>
      <c r="G11" s="27" t="s">
        <v>573</v>
      </c>
      <c r="H11" s="27">
        <v>6</v>
      </c>
      <c r="I11" s="27">
        <v>1</v>
      </c>
      <c r="J11" s="27">
        <v>3</v>
      </c>
      <c r="K11" s="27"/>
      <c r="L11" s="27"/>
      <c r="M11" s="27"/>
      <c r="N11" s="27"/>
      <c r="O11" s="27"/>
      <c r="P11" s="27"/>
      <c r="Q11" s="27"/>
      <c r="R11" s="27"/>
      <c r="S11" s="27">
        <f t="shared" si="0"/>
        <v>6</v>
      </c>
      <c r="T11" s="27"/>
      <c r="U11" s="27">
        <f t="shared" si="1"/>
        <v>6</v>
      </c>
      <c r="V11" s="27"/>
      <c r="W11" s="27"/>
    </row>
    <row r="12" spans="1:23" ht="30" x14ac:dyDescent="0.25">
      <c r="A12" s="27">
        <v>8</v>
      </c>
      <c r="B12" s="57" t="s">
        <v>556</v>
      </c>
      <c r="C12" s="27" t="s">
        <v>67</v>
      </c>
      <c r="D12" s="27" t="s">
        <v>68</v>
      </c>
      <c r="E12" s="27" t="s">
        <v>574</v>
      </c>
      <c r="F12" s="27" t="s">
        <v>575</v>
      </c>
      <c r="G12" s="27" t="s">
        <v>576</v>
      </c>
      <c r="H12" s="27">
        <v>15</v>
      </c>
      <c r="I12" s="27">
        <v>1.5</v>
      </c>
      <c r="J12" s="27">
        <v>5</v>
      </c>
      <c r="K12" s="27"/>
      <c r="L12" s="27"/>
      <c r="M12" s="27"/>
      <c r="N12" s="27"/>
      <c r="O12" s="27"/>
      <c r="P12" s="27"/>
      <c r="Q12" s="27"/>
      <c r="R12" s="27"/>
      <c r="S12" s="27">
        <f t="shared" si="0"/>
        <v>15</v>
      </c>
      <c r="T12" s="27"/>
      <c r="U12" s="27">
        <f t="shared" si="1"/>
        <v>15</v>
      </c>
      <c r="V12" s="27"/>
      <c r="W12" s="27"/>
    </row>
    <row r="13" spans="1:23" ht="30" x14ac:dyDescent="0.25">
      <c r="A13" s="27">
        <v>9</v>
      </c>
      <c r="B13" s="57" t="s">
        <v>556</v>
      </c>
      <c r="C13" s="27" t="s">
        <v>67</v>
      </c>
      <c r="D13" s="27" t="s">
        <v>68</v>
      </c>
      <c r="E13" s="27" t="s">
        <v>577</v>
      </c>
      <c r="F13" s="27" t="s">
        <v>578</v>
      </c>
      <c r="G13" s="27" t="s">
        <v>579</v>
      </c>
      <c r="H13" s="27">
        <v>3</v>
      </c>
      <c r="I13" s="27">
        <v>0.4</v>
      </c>
      <c r="J13" s="27">
        <v>2</v>
      </c>
      <c r="K13" s="27"/>
      <c r="L13" s="27"/>
      <c r="M13" s="27"/>
      <c r="N13" s="27"/>
      <c r="O13" s="27"/>
      <c r="P13" s="27"/>
      <c r="Q13" s="27"/>
      <c r="R13" s="27"/>
      <c r="S13" s="27">
        <f t="shared" si="0"/>
        <v>3</v>
      </c>
      <c r="T13" s="27"/>
      <c r="U13" s="27">
        <f t="shared" si="1"/>
        <v>3</v>
      </c>
      <c r="V13" s="27"/>
      <c r="W13" s="27"/>
    </row>
    <row r="14" spans="1:23" ht="30" x14ac:dyDescent="0.25">
      <c r="A14" s="27">
        <v>10</v>
      </c>
      <c r="B14" s="57" t="s">
        <v>556</v>
      </c>
      <c r="C14" s="27" t="s">
        <v>67</v>
      </c>
      <c r="D14" s="27" t="s">
        <v>68</v>
      </c>
      <c r="E14" s="27" t="s">
        <v>580</v>
      </c>
      <c r="F14" s="27" t="s">
        <v>581</v>
      </c>
      <c r="G14" s="27" t="s">
        <v>582</v>
      </c>
      <c r="H14" s="27">
        <v>12</v>
      </c>
      <c r="I14" s="27">
        <v>2</v>
      </c>
      <c r="J14" s="27">
        <v>5</v>
      </c>
      <c r="K14" s="27"/>
      <c r="L14" s="27"/>
      <c r="M14" s="27"/>
      <c r="N14" s="27"/>
      <c r="O14" s="27"/>
      <c r="P14" s="27"/>
      <c r="Q14" s="27"/>
      <c r="R14" s="27"/>
      <c r="S14" s="27">
        <f t="shared" si="0"/>
        <v>12</v>
      </c>
      <c r="T14" s="27"/>
      <c r="U14" s="27">
        <f t="shared" si="1"/>
        <v>12</v>
      </c>
      <c r="V14" s="27"/>
      <c r="W14" s="27"/>
    </row>
    <row r="15" spans="1:23" ht="30" x14ac:dyDescent="0.25">
      <c r="A15" s="27">
        <v>11</v>
      </c>
      <c r="B15" s="57" t="s">
        <v>556</v>
      </c>
      <c r="C15" s="27" t="s">
        <v>67</v>
      </c>
      <c r="D15" s="27" t="s">
        <v>68</v>
      </c>
      <c r="E15" s="27" t="s">
        <v>583</v>
      </c>
      <c r="F15" s="27" t="s">
        <v>584</v>
      </c>
      <c r="G15" s="27" t="s">
        <v>585</v>
      </c>
      <c r="H15" s="27">
        <v>12</v>
      </c>
      <c r="I15" s="27">
        <v>2.5</v>
      </c>
      <c r="J15" s="27">
        <v>6</v>
      </c>
      <c r="K15" s="27"/>
      <c r="L15" s="27"/>
      <c r="M15" s="27"/>
      <c r="N15" s="27"/>
      <c r="O15" s="27"/>
      <c r="P15" s="27"/>
      <c r="Q15" s="27"/>
      <c r="R15" s="27"/>
      <c r="S15" s="27">
        <f t="shared" si="0"/>
        <v>12</v>
      </c>
      <c r="T15" s="27"/>
      <c r="U15" s="27">
        <f t="shared" si="1"/>
        <v>12</v>
      </c>
      <c r="V15" s="27"/>
      <c r="W15" s="27"/>
    </row>
    <row r="16" spans="1:23" ht="30" x14ac:dyDescent="0.25">
      <c r="A16" s="27">
        <v>12</v>
      </c>
      <c r="B16" s="57" t="s">
        <v>556</v>
      </c>
      <c r="C16" s="27" t="s">
        <v>67</v>
      </c>
      <c r="D16" s="27" t="s">
        <v>68</v>
      </c>
      <c r="E16" s="27" t="s">
        <v>66</v>
      </c>
      <c r="F16" s="27" t="s">
        <v>586</v>
      </c>
      <c r="G16" s="27" t="s">
        <v>587</v>
      </c>
      <c r="H16" s="27">
        <v>3</v>
      </c>
      <c r="I16" s="27">
        <v>0.5</v>
      </c>
      <c r="J16" s="27">
        <v>2</v>
      </c>
      <c r="K16" s="27"/>
      <c r="L16" s="27"/>
      <c r="M16" s="27"/>
      <c r="N16" s="27"/>
      <c r="O16" s="27"/>
      <c r="P16" s="27"/>
      <c r="Q16" s="27"/>
      <c r="R16" s="27"/>
      <c r="S16" s="27">
        <f t="shared" si="0"/>
        <v>3</v>
      </c>
      <c r="T16" s="27"/>
      <c r="U16" s="27">
        <f t="shared" si="1"/>
        <v>3</v>
      </c>
      <c r="V16" s="27"/>
      <c r="W16" s="27"/>
    </row>
    <row r="17" spans="1:23" ht="30" x14ac:dyDescent="0.25">
      <c r="A17" s="27">
        <v>13</v>
      </c>
      <c r="B17" s="57" t="s">
        <v>556</v>
      </c>
      <c r="C17" s="27" t="s">
        <v>67</v>
      </c>
      <c r="D17" s="27" t="s">
        <v>68</v>
      </c>
      <c r="E17" s="27" t="s">
        <v>542</v>
      </c>
      <c r="F17" s="27" t="s">
        <v>588</v>
      </c>
      <c r="G17" s="27" t="s">
        <v>589</v>
      </c>
      <c r="H17" s="27">
        <v>12</v>
      </c>
      <c r="I17" s="27">
        <v>2.75</v>
      </c>
      <c r="J17" s="27">
        <v>7</v>
      </c>
      <c r="K17" s="27"/>
      <c r="L17" s="27"/>
      <c r="M17" s="27"/>
      <c r="N17" s="27"/>
      <c r="O17" s="27"/>
      <c r="P17" s="27"/>
      <c r="Q17" s="27"/>
      <c r="R17" s="27"/>
      <c r="S17" s="27">
        <f t="shared" si="0"/>
        <v>12</v>
      </c>
      <c r="T17" s="27"/>
      <c r="U17" s="27">
        <f t="shared" si="1"/>
        <v>12</v>
      </c>
      <c r="V17" s="27"/>
      <c r="W17" s="27"/>
    </row>
    <row r="18" spans="1:23" ht="32.25" x14ac:dyDescent="0.25">
      <c r="A18" s="27">
        <v>14</v>
      </c>
      <c r="B18" s="57" t="s">
        <v>590</v>
      </c>
      <c r="C18" s="27" t="s">
        <v>591</v>
      </c>
      <c r="D18" s="27" t="s">
        <v>36</v>
      </c>
      <c r="E18" s="27" t="s">
        <v>592</v>
      </c>
      <c r="F18" s="27" t="s">
        <v>593</v>
      </c>
      <c r="G18" s="27" t="s">
        <v>594</v>
      </c>
      <c r="H18" s="27">
        <v>14</v>
      </c>
      <c r="I18" s="27">
        <v>1.25</v>
      </c>
      <c r="J18" s="27">
        <v>9</v>
      </c>
      <c r="K18" s="27"/>
      <c r="L18" s="27"/>
      <c r="M18" s="27"/>
      <c r="N18" s="27"/>
      <c r="O18" s="27"/>
      <c r="P18" s="27"/>
      <c r="Q18" s="27"/>
      <c r="R18" s="27"/>
      <c r="S18" s="27">
        <f t="shared" si="0"/>
        <v>14</v>
      </c>
      <c r="T18" s="27">
        <v>1</v>
      </c>
      <c r="U18" s="27">
        <f t="shared" si="1"/>
        <v>14</v>
      </c>
      <c r="V18" s="27">
        <v>1</v>
      </c>
      <c r="W18" s="27"/>
    </row>
    <row r="19" spans="1:23" ht="32.25" x14ac:dyDescent="0.25">
      <c r="A19" s="27">
        <v>15</v>
      </c>
      <c r="B19" s="57" t="s">
        <v>590</v>
      </c>
      <c r="C19" s="27" t="s">
        <v>591</v>
      </c>
      <c r="D19" s="27" t="s">
        <v>36</v>
      </c>
      <c r="E19" s="27" t="s">
        <v>595</v>
      </c>
      <c r="F19" s="27" t="s">
        <v>596</v>
      </c>
      <c r="G19" s="27" t="s">
        <v>597</v>
      </c>
      <c r="H19" s="27">
        <v>19</v>
      </c>
      <c r="I19" s="27">
        <v>1</v>
      </c>
      <c r="J19" s="27">
        <v>12</v>
      </c>
      <c r="K19" s="27"/>
      <c r="L19" s="27"/>
      <c r="M19" s="27"/>
      <c r="N19" s="27"/>
      <c r="O19" s="27"/>
      <c r="P19" s="27"/>
      <c r="Q19" s="27"/>
      <c r="R19" s="27"/>
      <c r="S19" s="27">
        <f t="shared" si="0"/>
        <v>19</v>
      </c>
      <c r="T19" s="27">
        <v>1</v>
      </c>
      <c r="U19" s="27">
        <f t="shared" si="1"/>
        <v>19</v>
      </c>
      <c r="V19" s="27">
        <v>1</v>
      </c>
      <c r="W19" s="27">
        <v>1</v>
      </c>
    </row>
    <row r="20" spans="1:23" ht="32.25" x14ac:dyDescent="0.25">
      <c r="A20" s="27">
        <v>16</v>
      </c>
      <c r="B20" s="57" t="s">
        <v>590</v>
      </c>
      <c r="C20" s="27" t="s">
        <v>591</v>
      </c>
      <c r="D20" s="27" t="s">
        <v>36</v>
      </c>
      <c r="E20" s="27" t="s">
        <v>66</v>
      </c>
      <c r="F20" s="27" t="s">
        <v>598</v>
      </c>
      <c r="G20" s="27" t="s">
        <v>599</v>
      </c>
      <c r="H20" s="27">
        <v>16</v>
      </c>
      <c r="I20" s="27">
        <v>1.5</v>
      </c>
      <c r="J20" s="27">
        <v>14</v>
      </c>
      <c r="K20" s="27"/>
      <c r="L20" s="27"/>
      <c r="M20" s="27"/>
      <c r="N20" s="27"/>
      <c r="O20" s="27"/>
      <c r="P20" s="27"/>
      <c r="Q20" s="27"/>
      <c r="R20" s="27"/>
      <c r="S20" s="27">
        <f t="shared" si="0"/>
        <v>16</v>
      </c>
      <c r="T20" s="27">
        <v>1</v>
      </c>
      <c r="U20" s="27">
        <f t="shared" si="1"/>
        <v>16</v>
      </c>
      <c r="V20" s="27"/>
      <c r="W20" s="27"/>
    </row>
    <row r="21" spans="1:23" ht="30" x14ac:dyDescent="0.25">
      <c r="A21" s="27">
        <v>17</v>
      </c>
      <c r="B21" s="57" t="s">
        <v>600</v>
      </c>
      <c r="C21" s="27" t="s">
        <v>591</v>
      </c>
      <c r="D21" s="27" t="s">
        <v>166</v>
      </c>
      <c r="E21" s="27" t="s">
        <v>601</v>
      </c>
      <c r="F21" s="27" t="s">
        <v>602</v>
      </c>
      <c r="G21" s="27" t="s">
        <v>603</v>
      </c>
      <c r="H21" s="27">
        <v>7</v>
      </c>
      <c r="I21" s="27">
        <v>2</v>
      </c>
      <c r="J21" s="27">
        <v>7</v>
      </c>
      <c r="K21" s="27"/>
      <c r="L21" s="27"/>
      <c r="M21" s="27"/>
      <c r="N21" s="27"/>
      <c r="O21" s="27"/>
      <c r="P21" s="27"/>
      <c r="Q21" s="27"/>
      <c r="R21" s="27"/>
      <c r="S21" s="27">
        <f t="shared" si="0"/>
        <v>7</v>
      </c>
      <c r="T21" s="27">
        <v>5</v>
      </c>
      <c r="U21" s="27">
        <f t="shared" si="1"/>
        <v>7</v>
      </c>
      <c r="V21" s="27">
        <v>1</v>
      </c>
      <c r="W21" s="27">
        <v>2</v>
      </c>
    </row>
    <row r="22" spans="1:23" ht="30" x14ac:dyDescent="0.25">
      <c r="A22" s="27">
        <v>18</v>
      </c>
      <c r="B22" s="57" t="s">
        <v>600</v>
      </c>
      <c r="C22" s="27" t="s">
        <v>591</v>
      </c>
      <c r="D22" s="27" t="s">
        <v>166</v>
      </c>
      <c r="E22" s="27" t="s">
        <v>604</v>
      </c>
      <c r="F22" s="27" t="s">
        <v>605</v>
      </c>
      <c r="G22" s="27" t="s">
        <v>606</v>
      </c>
      <c r="H22" s="27">
        <v>6</v>
      </c>
      <c r="I22" s="27">
        <v>0.5</v>
      </c>
      <c r="J22" s="27">
        <v>3</v>
      </c>
      <c r="K22" s="27"/>
      <c r="L22" s="27"/>
      <c r="M22" s="27"/>
      <c r="N22" s="27"/>
      <c r="O22" s="27"/>
      <c r="P22" s="27"/>
      <c r="Q22" s="27"/>
      <c r="R22" s="27"/>
      <c r="S22" s="27">
        <f t="shared" si="0"/>
        <v>6</v>
      </c>
      <c r="T22" s="27">
        <v>3</v>
      </c>
      <c r="U22" s="27">
        <f t="shared" si="1"/>
        <v>6</v>
      </c>
      <c r="V22" s="27"/>
      <c r="W22" s="27"/>
    </row>
    <row r="23" spans="1:23" ht="30" x14ac:dyDescent="0.25">
      <c r="A23" s="27">
        <v>19</v>
      </c>
      <c r="B23" s="57" t="s">
        <v>600</v>
      </c>
      <c r="C23" s="27" t="s">
        <v>591</v>
      </c>
      <c r="D23" s="27" t="s">
        <v>166</v>
      </c>
      <c r="E23" s="27" t="s">
        <v>607</v>
      </c>
      <c r="F23" s="27" t="s">
        <v>608</v>
      </c>
      <c r="G23" s="27" t="s">
        <v>609</v>
      </c>
      <c r="H23" s="27">
        <v>3</v>
      </c>
      <c r="I23" s="27">
        <v>1</v>
      </c>
      <c r="J23" s="27">
        <v>2</v>
      </c>
      <c r="K23" s="27"/>
      <c r="L23" s="27"/>
      <c r="M23" s="27"/>
      <c r="N23" s="27"/>
      <c r="O23" s="27"/>
      <c r="P23" s="27"/>
      <c r="Q23" s="27"/>
      <c r="R23" s="27"/>
      <c r="S23" s="27">
        <f t="shared" si="0"/>
        <v>3</v>
      </c>
      <c r="T23" s="27">
        <v>1</v>
      </c>
      <c r="U23" s="27">
        <f t="shared" si="1"/>
        <v>3</v>
      </c>
      <c r="V23" s="27"/>
      <c r="W23" s="27"/>
    </row>
    <row r="24" spans="1:23" ht="30" x14ac:dyDescent="0.25">
      <c r="A24" s="27">
        <v>20</v>
      </c>
      <c r="B24" s="57" t="s">
        <v>600</v>
      </c>
      <c r="C24" s="27" t="s">
        <v>591</v>
      </c>
      <c r="D24" s="27" t="s">
        <v>166</v>
      </c>
      <c r="E24" s="27" t="s">
        <v>610</v>
      </c>
      <c r="F24" s="27" t="s">
        <v>611</v>
      </c>
      <c r="G24" s="27" t="s">
        <v>612</v>
      </c>
      <c r="H24" s="27">
        <v>5</v>
      </c>
      <c r="I24" s="27">
        <v>0.4</v>
      </c>
      <c r="J24" s="27">
        <v>2</v>
      </c>
      <c r="K24" s="27"/>
      <c r="L24" s="27"/>
      <c r="M24" s="27"/>
      <c r="N24" s="27"/>
      <c r="O24" s="27"/>
      <c r="P24" s="27"/>
      <c r="Q24" s="27"/>
      <c r="R24" s="27"/>
      <c r="S24" s="27">
        <f t="shared" si="0"/>
        <v>5</v>
      </c>
      <c r="T24" s="27">
        <v>2</v>
      </c>
      <c r="U24" s="27">
        <f t="shared" si="1"/>
        <v>5</v>
      </c>
      <c r="V24" s="27"/>
      <c r="W24" s="27"/>
    </row>
    <row r="25" spans="1:23" ht="30" x14ac:dyDescent="0.25">
      <c r="A25" s="27">
        <v>21</v>
      </c>
      <c r="B25" s="57" t="s">
        <v>600</v>
      </c>
      <c r="C25" s="27" t="s">
        <v>591</v>
      </c>
      <c r="D25" s="27" t="s">
        <v>166</v>
      </c>
      <c r="E25" s="27" t="s">
        <v>613</v>
      </c>
      <c r="F25" s="27" t="s">
        <v>614</v>
      </c>
      <c r="G25" s="27" t="s">
        <v>615</v>
      </c>
      <c r="H25" s="27">
        <v>8</v>
      </c>
      <c r="I25" s="27">
        <v>2</v>
      </c>
      <c r="J25" s="27">
        <v>3</v>
      </c>
      <c r="K25" s="27"/>
      <c r="L25" s="27"/>
      <c r="M25" s="27"/>
      <c r="N25" s="27"/>
      <c r="O25" s="27"/>
      <c r="P25" s="27"/>
      <c r="Q25" s="27"/>
      <c r="R25" s="27"/>
      <c r="S25" s="27">
        <f t="shared" si="0"/>
        <v>8</v>
      </c>
      <c r="T25" s="27">
        <v>2</v>
      </c>
      <c r="U25" s="27">
        <f t="shared" si="1"/>
        <v>8</v>
      </c>
      <c r="V25" s="27"/>
      <c r="W25" s="27"/>
    </row>
    <row r="26" spans="1:23" ht="17.25" x14ac:dyDescent="0.25">
      <c r="A26" s="27">
        <v>22</v>
      </c>
      <c r="B26" s="57" t="s">
        <v>600</v>
      </c>
      <c r="C26" s="27" t="s">
        <v>83</v>
      </c>
      <c r="D26" s="27" t="s">
        <v>149</v>
      </c>
      <c r="E26" s="27" t="s">
        <v>616</v>
      </c>
      <c r="F26" s="27" t="s">
        <v>617</v>
      </c>
      <c r="G26" s="27" t="s">
        <v>618</v>
      </c>
      <c r="H26" s="27">
        <v>13</v>
      </c>
      <c r="I26" s="12">
        <v>0.5</v>
      </c>
      <c r="J26" s="27">
        <v>7</v>
      </c>
      <c r="K26" s="27"/>
      <c r="L26" s="27"/>
      <c r="M26" s="27"/>
      <c r="N26" s="27"/>
      <c r="O26" s="27"/>
      <c r="P26" s="27"/>
      <c r="Q26" s="27"/>
      <c r="R26" s="27"/>
      <c r="S26" s="27">
        <f t="shared" si="0"/>
        <v>13</v>
      </c>
      <c r="T26" s="27"/>
      <c r="U26" s="27">
        <f t="shared" si="1"/>
        <v>13</v>
      </c>
      <c r="V26" s="27"/>
      <c r="W26" s="27"/>
    </row>
    <row r="27" spans="1:23" ht="17.25" x14ac:dyDescent="0.25">
      <c r="A27" s="27">
        <v>23</v>
      </c>
      <c r="B27" s="57" t="s">
        <v>600</v>
      </c>
      <c r="C27" s="27" t="s">
        <v>83</v>
      </c>
      <c r="D27" s="27" t="s">
        <v>149</v>
      </c>
      <c r="E27" s="27" t="s">
        <v>619</v>
      </c>
      <c r="F27" s="27" t="s">
        <v>620</v>
      </c>
      <c r="G27" s="27" t="s">
        <v>621</v>
      </c>
      <c r="H27" s="27">
        <v>8</v>
      </c>
      <c r="I27" s="12">
        <v>0.3</v>
      </c>
      <c r="J27" s="27">
        <v>4</v>
      </c>
      <c r="K27" s="27"/>
      <c r="L27" s="27"/>
      <c r="M27" s="27"/>
      <c r="N27" s="27"/>
      <c r="O27" s="27"/>
      <c r="P27" s="27"/>
      <c r="Q27" s="27"/>
      <c r="R27" s="27"/>
      <c r="S27" s="27">
        <f t="shared" si="0"/>
        <v>8</v>
      </c>
      <c r="T27" s="27"/>
      <c r="U27" s="27">
        <f t="shared" si="1"/>
        <v>8</v>
      </c>
      <c r="V27" s="27"/>
      <c r="W27" s="27"/>
    </row>
    <row r="28" spans="1:23" ht="30" x14ac:dyDescent="0.25">
      <c r="A28" s="27">
        <v>24</v>
      </c>
      <c r="B28" s="57" t="s">
        <v>600</v>
      </c>
      <c r="C28" s="27" t="s">
        <v>591</v>
      </c>
      <c r="D28" s="27" t="s">
        <v>156</v>
      </c>
      <c r="E28" s="27" t="s">
        <v>622</v>
      </c>
      <c r="F28" s="27" t="s">
        <v>623</v>
      </c>
      <c r="G28" s="27" t="s">
        <v>624</v>
      </c>
      <c r="H28" s="27">
        <v>5</v>
      </c>
      <c r="I28" s="27">
        <v>0.8</v>
      </c>
      <c r="J28" s="27">
        <v>5</v>
      </c>
      <c r="K28" s="27"/>
      <c r="L28" s="27"/>
      <c r="M28" s="27"/>
      <c r="N28" s="27"/>
      <c r="O28" s="27"/>
      <c r="P28" s="27"/>
      <c r="Q28" s="27"/>
      <c r="R28" s="27">
        <v>8</v>
      </c>
      <c r="S28" s="27">
        <f t="shared" si="0"/>
        <v>5</v>
      </c>
      <c r="T28" s="27">
        <v>4</v>
      </c>
      <c r="U28" s="27">
        <f t="shared" si="1"/>
        <v>5</v>
      </c>
      <c r="V28" s="27"/>
      <c r="W28" s="27"/>
    </row>
    <row r="29" spans="1:23" ht="30" x14ac:dyDescent="0.25">
      <c r="A29" s="27">
        <v>25</v>
      </c>
      <c r="B29" s="57" t="s">
        <v>600</v>
      </c>
      <c r="C29" s="27" t="s">
        <v>591</v>
      </c>
      <c r="D29" s="27" t="s">
        <v>156</v>
      </c>
      <c r="E29" s="27" t="s">
        <v>625</v>
      </c>
      <c r="F29" s="27" t="s">
        <v>626</v>
      </c>
      <c r="G29" s="27" t="s">
        <v>627</v>
      </c>
      <c r="H29" s="27">
        <v>10</v>
      </c>
      <c r="I29" s="27">
        <v>0.3</v>
      </c>
      <c r="J29" s="27">
        <v>6</v>
      </c>
      <c r="K29" s="27"/>
      <c r="L29" s="27"/>
      <c r="M29" s="27"/>
      <c r="N29" s="27"/>
      <c r="O29" s="27"/>
      <c r="P29" s="27"/>
      <c r="Q29" s="27"/>
      <c r="R29" s="27">
        <v>6</v>
      </c>
      <c r="S29" s="27">
        <f t="shared" si="0"/>
        <v>10</v>
      </c>
      <c r="T29" s="27">
        <v>5</v>
      </c>
      <c r="U29" s="27">
        <f t="shared" si="1"/>
        <v>10</v>
      </c>
      <c r="V29" s="27"/>
      <c r="W29" s="27"/>
    </row>
    <row r="30" spans="1:23" ht="17.25" x14ac:dyDescent="0.25">
      <c r="A30" s="27">
        <v>26</v>
      </c>
      <c r="B30" s="57" t="s">
        <v>600</v>
      </c>
      <c r="C30" s="27" t="s">
        <v>591</v>
      </c>
      <c r="D30" s="27" t="s">
        <v>156</v>
      </c>
      <c r="E30" s="27" t="s">
        <v>628</v>
      </c>
      <c r="F30" s="27" t="s">
        <v>629</v>
      </c>
      <c r="G30" s="27" t="s">
        <v>630</v>
      </c>
      <c r="H30" s="27">
        <v>6</v>
      </c>
      <c r="I30" s="27">
        <v>0.5</v>
      </c>
      <c r="J30" s="27">
        <v>4</v>
      </c>
      <c r="K30" s="27"/>
      <c r="L30" s="27"/>
      <c r="M30" s="27"/>
      <c r="N30" s="27"/>
      <c r="O30" s="27"/>
      <c r="P30" s="27"/>
      <c r="Q30" s="27"/>
      <c r="R30" s="27">
        <v>5</v>
      </c>
      <c r="S30" s="27">
        <f t="shared" si="0"/>
        <v>6</v>
      </c>
      <c r="T30" s="27">
        <v>1</v>
      </c>
      <c r="U30" s="27">
        <f t="shared" si="1"/>
        <v>6</v>
      </c>
      <c r="V30" s="27"/>
      <c r="W30" s="27"/>
    </row>
    <row r="31" spans="1:23" ht="30" x14ac:dyDescent="0.25">
      <c r="A31" s="27">
        <v>27</v>
      </c>
      <c r="B31" s="57" t="s">
        <v>600</v>
      </c>
      <c r="C31" s="27" t="s">
        <v>591</v>
      </c>
      <c r="D31" s="27" t="s">
        <v>166</v>
      </c>
      <c r="E31" s="27" t="s">
        <v>631</v>
      </c>
      <c r="F31" s="27" t="s">
        <v>632</v>
      </c>
      <c r="G31" s="27" t="s">
        <v>633</v>
      </c>
      <c r="H31" s="27">
        <v>5</v>
      </c>
      <c r="I31" s="27">
        <v>3</v>
      </c>
      <c r="J31" s="27">
        <v>4</v>
      </c>
      <c r="K31" s="27"/>
      <c r="L31" s="27"/>
      <c r="M31" s="27"/>
      <c r="N31" s="27"/>
      <c r="O31" s="27"/>
      <c r="P31" s="27"/>
      <c r="Q31" s="27"/>
      <c r="R31" s="27">
        <v>3</v>
      </c>
      <c r="S31" s="27">
        <f t="shared" si="0"/>
        <v>5</v>
      </c>
      <c r="T31" s="27">
        <v>2</v>
      </c>
      <c r="U31" s="27">
        <f t="shared" si="1"/>
        <v>5</v>
      </c>
      <c r="V31" s="27"/>
      <c r="W31" s="27"/>
    </row>
    <row r="32" spans="1:23" ht="30" x14ac:dyDescent="0.25">
      <c r="A32" s="27">
        <v>28</v>
      </c>
      <c r="B32" s="57" t="s">
        <v>600</v>
      </c>
      <c r="C32" s="27" t="s">
        <v>591</v>
      </c>
      <c r="D32" s="27" t="s">
        <v>166</v>
      </c>
      <c r="E32" s="27" t="s">
        <v>634</v>
      </c>
      <c r="F32" s="27" t="s">
        <v>635</v>
      </c>
      <c r="G32" s="27" t="s">
        <v>636</v>
      </c>
      <c r="H32" s="27">
        <v>8</v>
      </c>
      <c r="I32" s="27">
        <v>1</v>
      </c>
      <c r="J32" s="27">
        <v>3</v>
      </c>
      <c r="K32" s="27"/>
      <c r="L32" s="27"/>
      <c r="M32" s="27"/>
      <c r="N32" s="27"/>
      <c r="O32" s="27"/>
      <c r="P32" s="27"/>
      <c r="Q32" s="27"/>
      <c r="R32" s="27">
        <v>4</v>
      </c>
      <c r="S32" s="27">
        <f t="shared" si="0"/>
        <v>8</v>
      </c>
      <c r="T32" s="27">
        <v>3</v>
      </c>
      <c r="U32" s="27">
        <f t="shared" si="1"/>
        <v>8</v>
      </c>
      <c r="V32" s="27"/>
      <c r="W32" s="27"/>
    </row>
    <row r="33" spans="1:23" ht="30" x14ac:dyDescent="0.25">
      <c r="A33" s="27">
        <v>29</v>
      </c>
      <c r="B33" s="57" t="s">
        <v>600</v>
      </c>
      <c r="C33" s="27" t="s">
        <v>591</v>
      </c>
      <c r="D33" s="27" t="s">
        <v>166</v>
      </c>
      <c r="E33" s="27" t="s">
        <v>637</v>
      </c>
      <c r="F33" s="27" t="s">
        <v>638</v>
      </c>
      <c r="G33" s="27" t="s">
        <v>639</v>
      </c>
      <c r="H33" s="27">
        <v>5</v>
      </c>
      <c r="I33" s="27">
        <v>1</v>
      </c>
      <c r="J33" s="27">
        <v>2</v>
      </c>
      <c r="K33" s="27"/>
      <c r="L33" s="27"/>
      <c r="M33" s="27"/>
      <c r="N33" s="27"/>
      <c r="O33" s="27"/>
      <c r="P33" s="27"/>
      <c r="Q33" s="27"/>
      <c r="R33" s="27">
        <v>3</v>
      </c>
      <c r="S33" s="27">
        <f t="shared" si="0"/>
        <v>5</v>
      </c>
      <c r="T33" s="27">
        <v>4</v>
      </c>
      <c r="U33" s="27">
        <f t="shared" si="1"/>
        <v>5</v>
      </c>
      <c r="V33" s="27"/>
      <c r="W33" s="27"/>
    </row>
    <row r="34" spans="1:23" ht="30" x14ac:dyDescent="0.25">
      <c r="A34" s="27">
        <v>30</v>
      </c>
      <c r="B34" s="57" t="s">
        <v>600</v>
      </c>
      <c r="C34" s="27" t="s">
        <v>591</v>
      </c>
      <c r="D34" s="27" t="s">
        <v>166</v>
      </c>
      <c r="E34" s="27" t="s">
        <v>640</v>
      </c>
      <c r="F34" s="27" t="s">
        <v>641</v>
      </c>
      <c r="G34" s="27" t="s">
        <v>642</v>
      </c>
      <c r="H34" s="27">
        <v>6</v>
      </c>
      <c r="I34" s="27">
        <v>1</v>
      </c>
      <c r="J34" s="27">
        <v>3</v>
      </c>
      <c r="K34" s="27"/>
      <c r="L34" s="27"/>
      <c r="M34" s="27"/>
      <c r="N34" s="27"/>
      <c r="O34" s="27"/>
      <c r="P34" s="27"/>
      <c r="Q34" s="27"/>
      <c r="R34" s="27">
        <v>2</v>
      </c>
      <c r="S34" s="27">
        <f t="shared" si="0"/>
        <v>6</v>
      </c>
      <c r="T34" s="27">
        <v>2</v>
      </c>
      <c r="U34" s="27">
        <f t="shared" si="1"/>
        <v>6</v>
      </c>
      <c r="V34" s="27"/>
      <c r="W34" s="27"/>
    </row>
    <row r="35" spans="1:23" ht="30" x14ac:dyDescent="0.25">
      <c r="A35" s="27">
        <v>31</v>
      </c>
      <c r="B35" s="57" t="s">
        <v>600</v>
      </c>
      <c r="C35" s="27" t="s">
        <v>591</v>
      </c>
      <c r="D35" s="27" t="s">
        <v>166</v>
      </c>
      <c r="E35" s="27" t="s">
        <v>643</v>
      </c>
      <c r="F35" s="27" t="s">
        <v>644</v>
      </c>
      <c r="G35" s="27" t="s">
        <v>645</v>
      </c>
      <c r="H35" s="27">
        <v>5</v>
      </c>
      <c r="I35" s="27">
        <v>0.5</v>
      </c>
      <c r="J35" s="27">
        <v>4</v>
      </c>
      <c r="K35" s="27"/>
      <c r="L35" s="27"/>
      <c r="M35" s="27"/>
      <c r="N35" s="27"/>
      <c r="O35" s="27"/>
      <c r="P35" s="27"/>
      <c r="Q35" s="27"/>
      <c r="R35" s="27">
        <v>3</v>
      </c>
      <c r="S35" s="27">
        <f t="shared" si="0"/>
        <v>5</v>
      </c>
      <c r="T35" s="27">
        <v>2</v>
      </c>
      <c r="U35" s="27">
        <f t="shared" si="1"/>
        <v>5</v>
      </c>
      <c r="V35" s="27"/>
      <c r="W35" s="27"/>
    </row>
    <row r="36" spans="1:23" ht="30" x14ac:dyDescent="0.25">
      <c r="A36" s="27">
        <v>32</v>
      </c>
      <c r="B36" s="57" t="s">
        <v>600</v>
      </c>
      <c r="C36" s="27" t="s">
        <v>591</v>
      </c>
      <c r="D36" s="27" t="s">
        <v>166</v>
      </c>
      <c r="E36" s="27" t="s">
        <v>646</v>
      </c>
      <c r="F36" s="27" t="s">
        <v>647</v>
      </c>
      <c r="G36" s="27" t="s">
        <v>648</v>
      </c>
      <c r="H36" s="27">
        <v>8</v>
      </c>
      <c r="I36" s="27">
        <v>0.5</v>
      </c>
      <c r="J36" s="27">
        <v>5</v>
      </c>
      <c r="K36" s="27"/>
      <c r="L36" s="27"/>
      <c r="M36" s="27"/>
      <c r="N36" s="27"/>
      <c r="O36" s="27"/>
      <c r="P36" s="27"/>
      <c r="Q36" s="27"/>
      <c r="R36" s="27">
        <v>4</v>
      </c>
      <c r="S36" s="27">
        <f t="shared" si="0"/>
        <v>8</v>
      </c>
      <c r="T36" s="27">
        <v>4</v>
      </c>
      <c r="U36" s="27">
        <f t="shared" si="1"/>
        <v>8</v>
      </c>
      <c r="V36" s="27"/>
      <c r="W36" s="27"/>
    </row>
    <row r="37" spans="1:23" ht="30" x14ac:dyDescent="0.25">
      <c r="A37" s="27">
        <v>33</v>
      </c>
      <c r="B37" s="57" t="s">
        <v>600</v>
      </c>
      <c r="C37" s="27" t="s">
        <v>591</v>
      </c>
      <c r="D37" s="27" t="s">
        <v>166</v>
      </c>
      <c r="E37" s="27" t="s">
        <v>649</v>
      </c>
      <c r="F37" s="27" t="s">
        <v>650</v>
      </c>
      <c r="G37" s="27" t="s">
        <v>651</v>
      </c>
      <c r="H37" s="27">
        <v>9</v>
      </c>
      <c r="I37" s="27">
        <v>3</v>
      </c>
      <c r="J37" s="27">
        <v>6</v>
      </c>
      <c r="K37" s="27"/>
      <c r="L37" s="27"/>
      <c r="M37" s="27"/>
      <c r="N37" s="27"/>
      <c r="O37" s="27"/>
      <c r="P37" s="27"/>
      <c r="Q37" s="27"/>
      <c r="R37" s="27">
        <v>6</v>
      </c>
      <c r="S37" s="27">
        <f t="shared" si="0"/>
        <v>9</v>
      </c>
      <c r="T37" s="27">
        <v>3</v>
      </c>
      <c r="U37" s="27">
        <f t="shared" si="1"/>
        <v>9</v>
      </c>
      <c r="V37" s="27"/>
      <c r="W37" s="27"/>
    </row>
    <row r="38" spans="1:23" ht="32.25" x14ac:dyDescent="0.25">
      <c r="A38" s="27">
        <v>34</v>
      </c>
      <c r="B38" s="57" t="s">
        <v>652</v>
      </c>
      <c r="C38" s="27" t="s">
        <v>83</v>
      </c>
      <c r="D38" s="27" t="s">
        <v>84</v>
      </c>
      <c r="E38" s="27" t="s">
        <v>85</v>
      </c>
      <c r="F38" s="27" t="s">
        <v>653</v>
      </c>
      <c r="G38" s="27" t="s">
        <v>654</v>
      </c>
      <c r="H38" s="14">
        <v>6</v>
      </c>
      <c r="I38" s="12">
        <v>0.25</v>
      </c>
      <c r="J38" s="27">
        <v>3</v>
      </c>
      <c r="K38" s="27"/>
      <c r="L38" s="27"/>
      <c r="M38" s="27"/>
      <c r="N38" s="27"/>
      <c r="O38" s="27"/>
      <c r="P38" s="27"/>
      <c r="Q38" s="12"/>
      <c r="R38" s="27"/>
      <c r="S38" s="14">
        <f>H38+M38</f>
        <v>6</v>
      </c>
      <c r="T38" s="27">
        <v>1</v>
      </c>
      <c r="U38" s="14">
        <f>S38</f>
        <v>6</v>
      </c>
      <c r="V38" s="27"/>
      <c r="W38" s="27"/>
    </row>
    <row r="39" spans="1:23" ht="32.25" x14ac:dyDescent="0.25">
      <c r="A39" s="27">
        <v>35</v>
      </c>
      <c r="B39" s="57" t="s">
        <v>652</v>
      </c>
      <c r="C39" s="27" t="s">
        <v>83</v>
      </c>
      <c r="D39" s="27" t="s">
        <v>84</v>
      </c>
      <c r="E39" s="27" t="s">
        <v>88</v>
      </c>
      <c r="F39" s="27" t="s">
        <v>655</v>
      </c>
      <c r="G39" s="27" t="s">
        <v>656</v>
      </c>
      <c r="H39" s="14">
        <v>10</v>
      </c>
      <c r="I39" s="12">
        <v>0.4</v>
      </c>
      <c r="J39" s="27">
        <v>4</v>
      </c>
      <c r="K39" s="27"/>
      <c r="L39" s="27"/>
      <c r="M39" s="27"/>
      <c r="N39" s="27"/>
      <c r="O39" s="27"/>
      <c r="P39" s="27"/>
      <c r="Q39" s="12"/>
      <c r="R39" s="27"/>
      <c r="S39" s="14">
        <f t="shared" ref="S39:S43" si="2">H39+M39</f>
        <v>10</v>
      </c>
      <c r="T39" s="27"/>
      <c r="U39" s="14">
        <f t="shared" ref="U39:U43" si="3">S39</f>
        <v>10</v>
      </c>
      <c r="V39" s="27"/>
      <c r="W39" s="27"/>
    </row>
    <row r="40" spans="1:23" ht="32.25" x14ac:dyDescent="0.25">
      <c r="A40" s="27">
        <v>36</v>
      </c>
      <c r="B40" s="57" t="s">
        <v>652</v>
      </c>
      <c r="C40" s="27" t="s">
        <v>83</v>
      </c>
      <c r="D40" s="27" t="s">
        <v>84</v>
      </c>
      <c r="E40" s="27" t="s">
        <v>91</v>
      </c>
      <c r="F40" s="27" t="s">
        <v>657</v>
      </c>
      <c r="G40" s="27" t="s">
        <v>658</v>
      </c>
      <c r="H40" s="14">
        <v>3</v>
      </c>
      <c r="I40" s="12">
        <v>0.1</v>
      </c>
      <c r="J40" s="27">
        <v>2</v>
      </c>
      <c r="K40" s="27"/>
      <c r="L40" s="27"/>
      <c r="M40" s="27"/>
      <c r="N40" s="27"/>
      <c r="O40" s="27"/>
      <c r="P40" s="27"/>
      <c r="Q40" s="12"/>
      <c r="R40" s="27"/>
      <c r="S40" s="14">
        <f t="shared" si="2"/>
        <v>3</v>
      </c>
      <c r="T40" s="27">
        <v>1</v>
      </c>
      <c r="U40" s="14">
        <f t="shared" si="3"/>
        <v>3</v>
      </c>
      <c r="V40" s="27"/>
      <c r="W40" s="27"/>
    </row>
    <row r="41" spans="1:23" ht="32.25" x14ac:dyDescent="0.25">
      <c r="A41" s="27">
        <v>37</v>
      </c>
      <c r="B41" s="57" t="s">
        <v>652</v>
      </c>
      <c r="C41" s="27" t="s">
        <v>83</v>
      </c>
      <c r="D41" s="27" t="s">
        <v>84</v>
      </c>
      <c r="E41" s="27" t="s">
        <v>94</v>
      </c>
      <c r="F41" s="27" t="s">
        <v>659</v>
      </c>
      <c r="G41" s="27" t="s">
        <v>660</v>
      </c>
      <c r="H41" s="14">
        <v>5</v>
      </c>
      <c r="I41" s="12">
        <v>0.2</v>
      </c>
      <c r="J41" s="27">
        <v>2</v>
      </c>
      <c r="K41" s="27"/>
      <c r="L41" s="27"/>
      <c r="M41" s="27"/>
      <c r="N41" s="27"/>
      <c r="O41" s="27"/>
      <c r="P41" s="27"/>
      <c r="Q41" s="12"/>
      <c r="R41" s="27"/>
      <c r="S41" s="14">
        <f t="shared" si="2"/>
        <v>5</v>
      </c>
      <c r="T41" s="27"/>
      <c r="U41" s="14">
        <f t="shared" si="3"/>
        <v>5</v>
      </c>
      <c r="V41" s="27"/>
      <c r="W41" s="27"/>
    </row>
    <row r="42" spans="1:23" ht="32.25" x14ac:dyDescent="0.25">
      <c r="A42" s="27">
        <v>38</v>
      </c>
      <c r="B42" s="57" t="s">
        <v>652</v>
      </c>
      <c r="C42" s="27" t="s">
        <v>83</v>
      </c>
      <c r="D42" s="27" t="s">
        <v>84</v>
      </c>
      <c r="E42" s="27" t="s">
        <v>97</v>
      </c>
      <c r="F42" s="27" t="s">
        <v>661</v>
      </c>
      <c r="G42" s="27" t="s">
        <v>662</v>
      </c>
      <c r="H42" s="14">
        <v>13</v>
      </c>
      <c r="I42" s="12">
        <v>0.5</v>
      </c>
      <c r="J42" s="27">
        <v>7</v>
      </c>
      <c r="K42" s="27"/>
      <c r="L42" s="27"/>
      <c r="M42" s="27"/>
      <c r="N42" s="27"/>
      <c r="O42" s="27"/>
      <c r="P42" s="27"/>
      <c r="Q42" s="12"/>
      <c r="R42" s="27"/>
      <c r="S42" s="14">
        <f t="shared" si="2"/>
        <v>13</v>
      </c>
      <c r="T42" s="27"/>
      <c r="U42" s="14">
        <f t="shared" si="3"/>
        <v>13</v>
      </c>
      <c r="V42" s="27"/>
      <c r="W42" s="27"/>
    </row>
    <row r="43" spans="1:23" ht="32.25" x14ac:dyDescent="0.25">
      <c r="A43" s="27">
        <v>39</v>
      </c>
      <c r="B43" s="57" t="s">
        <v>652</v>
      </c>
      <c r="C43" s="27" t="s">
        <v>83</v>
      </c>
      <c r="D43" s="27" t="s">
        <v>84</v>
      </c>
      <c r="E43" s="27" t="s">
        <v>100</v>
      </c>
      <c r="F43" s="27" t="s">
        <v>661</v>
      </c>
      <c r="G43" s="27" t="s">
        <v>663</v>
      </c>
      <c r="H43" s="14">
        <v>5</v>
      </c>
      <c r="I43" s="12">
        <v>0.2</v>
      </c>
      <c r="J43" s="27">
        <v>2</v>
      </c>
      <c r="K43" s="27"/>
      <c r="L43" s="27"/>
      <c r="M43" s="27"/>
      <c r="N43" s="27"/>
      <c r="O43" s="27"/>
      <c r="P43" s="27"/>
      <c r="Q43" s="12"/>
      <c r="R43" s="27"/>
      <c r="S43" s="14">
        <f t="shared" si="2"/>
        <v>5</v>
      </c>
      <c r="T43" s="27">
        <v>1</v>
      </c>
      <c r="U43" s="14">
        <f t="shared" si="3"/>
        <v>5</v>
      </c>
      <c r="V43" s="27"/>
      <c r="W43" s="27"/>
    </row>
    <row r="44" spans="1:23" ht="32.25" x14ac:dyDescent="0.25">
      <c r="A44" s="27">
        <v>40</v>
      </c>
      <c r="B44" s="57" t="s">
        <v>652</v>
      </c>
      <c r="C44" s="27" t="s">
        <v>83</v>
      </c>
      <c r="D44" s="27" t="s">
        <v>84</v>
      </c>
      <c r="E44" s="27" t="s">
        <v>101</v>
      </c>
      <c r="F44" s="27" t="s">
        <v>661</v>
      </c>
      <c r="G44" s="27" t="s">
        <v>664</v>
      </c>
      <c r="H44" s="14">
        <v>13</v>
      </c>
      <c r="I44" s="12">
        <v>0.5</v>
      </c>
      <c r="J44" s="27">
        <v>7</v>
      </c>
      <c r="K44" s="27"/>
      <c r="L44" s="27"/>
      <c r="M44" s="27"/>
      <c r="N44" s="27"/>
      <c r="O44" s="27"/>
      <c r="P44" s="27"/>
      <c r="Q44" s="27"/>
      <c r="R44" s="27"/>
      <c r="S44" s="14">
        <f>H44+M44</f>
        <v>13</v>
      </c>
      <c r="T44" s="27">
        <v>3</v>
      </c>
      <c r="U44" s="14">
        <f>S44</f>
        <v>13</v>
      </c>
      <c r="V44" s="27"/>
      <c r="W44" s="27"/>
    </row>
    <row r="45" spans="1:23" ht="32.25" x14ac:dyDescent="0.25">
      <c r="A45" s="27">
        <v>41</v>
      </c>
      <c r="B45" s="57" t="s">
        <v>652</v>
      </c>
      <c r="C45" s="27" t="s">
        <v>83</v>
      </c>
      <c r="D45" s="27" t="s">
        <v>102</v>
      </c>
      <c r="E45" s="27" t="s">
        <v>665</v>
      </c>
      <c r="F45" s="27" t="s">
        <v>666</v>
      </c>
      <c r="G45" s="27" t="s">
        <v>667</v>
      </c>
      <c r="H45" s="14"/>
      <c r="I45" s="12"/>
      <c r="J45" s="27"/>
      <c r="K45" s="27"/>
      <c r="L45" s="27"/>
      <c r="M45" s="27">
        <v>15</v>
      </c>
      <c r="N45" s="27"/>
      <c r="O45" s="27"/>
      <c r="P45" s="27"/>
      <c r="Q45" s="27">
        <v>0.6</v>
      </c>
      <c r="R45" s="27">
        <v>8</v>
      </c>
      <c r="S45" s="14">
        <f>H45+M45</f>
        <v>15</v>
      </c>
      <c r="T45" s="27"/>
      <c r="U45" s="14">
        <f>S45</f>
        <v>15</v>
      </c>
      <c r="V45" s="27"/>
      <c r="W45" s="27"/>
    </row>
    <row r="46" spans="1:23" ht="32.25" x14ac:dyDescent="0.25">
      <c r="A46" s="27">
        <v>42</v>
      </c>
      <c r="B46" s="57" t="s">
        <v>652</v>
      </c>
      <c r="C46" s="27" t="s">
        <v>83</v>
      </c>
      <c r="D46" s="27" t="s">
        <v>102</v>
      </c>
      <c r="E46" s="27" t="s">
        <v>106</v>
      </c>
      <c r="F46" s="27" t="s">
        <v>668</v>
      </c>
      <c r="G46" s="27" t="s">
        <v>669</v>
      </c>
      <c r="H46" s="14">
        <v>5</v>
      </c>
      <c r="I46" s="12">
        <v>0.2</v>
      </c>
      <c r="J46" s="27">
        <v>3</v>
      </c>
      <c r="K46" s="27"/>
      <c r="L46" s="27"/>
      <c r="M46" s="27"/>
      <c r="N46" s="27"/>
      <c r="O46" s="27"/>
      <c r="P46" s="27"/>
      <c r="Q46" s="27"/>
      <c r="R46" s="27"/>
      <c r="S46" s="14">
        <f>H46+M46</f>
        <v>5</v>
      </c>
      <c r="T46" s="27"/>
      <c r="U46" s="14">
        <f t="shared" ref="U46:U61" si="4">S46</f>
        <v>5</v>
      </c>
      <c r="V46" s="27"/>
      <c r="W46" s="27"/>
    </row>
    <row r="47" spans="1:23" ht="32.25" x14ac:dyDescent="0.25">
      <c r="A47" s="27">
        <v>43</v>
      </c>
      <c r="B47" s="57" t="s">
        <v>652</v>
      </c>
      <c r="C47" s="27" t="s">
        <v>83</v>
      </c>
      <c r="D47" s="27" t="s">
        <v>102</v>
      </c>
      <c r="E47" s="27" t="s">
        <v>109</v>
      </c>
      <c r="F47" s="27" t="s">
        <v>670</v>
      </c>
      <c r="G47" s="27" t="s">
        <v>671</v>
      </c>
      <c r="H47" s="14">
        <v>5</v>
      </c>
      <c r="I47" s="12">
        <v>0.2</v>
      </c>
      <c r="J47" s="27">
        <v>2</v>
      </c>
      <c r="K47" s="27"/>
      <c r="L47" s="27"/>
      <c r="M47" s="27"/>
      <c r="N47" s="27"/>
      <c r="O47" s="27"/>
      <c r="P47" s="27"/>
      <c r="Q47" s="27"/>
      <c r="R47" s="27"/>
      <c r="S47" s="14">
        <f>H47+M47</f>
        <v>5</v>
      </c>
      <c r="T47" s="27"/>
      <c r="U47" s="14">
        <f>S47</f>
        <v>5</v>
      </c>
      <c r="V47" s="27"/>
      <c r="W47" s="27"/>
    </row>
    <row r="48" spans="1:23" ht="32.25" x14ac:dyDescent="0.25">
      <c r="A48" s="27">
        <v>44</v>
      </c>
      <c r="B48" s="57" t="s">
        <v>652</v>
      </c>
      <c r="C48" s="27" t="s">
        <v>83</v>
      </c>
      <c r="D48" s="27" t="s">
        <v>102</v>
      </c>
      <c r="E48" s="27" t="s">
        <v>112</v>
      </c>
      <c r="F48" s="27" t="s">
        <v>672</v>
      </c>
      <c r="G48" s="27" t="s">
        <v>673</v>
      </c>
      <c r="H48" s="14"/>
      <c r="I48" s="12"/>
      <c r="J48" s="27"/>
      <c r="K48" s="27"/>
      <c r="L48" s="27"/>
      <c r="M48" s="27">
        <v>3</v>
      </c>
      <c r="N48" s="27"/>
      <c r="O48" s="27"/>
      <c r="P48" s="27"/>
      <c r="Q48" s="27">
        <v>0.15</v>
      </c>
      <c r="R48" s="27">
        <v>2</v>
      </c>
      <c r="S48" s="14">
        <f>H48+M48</f>
        <v>3</v>
      </c>
      <c r="T48" s="27"/>
      <c r="U48" s="14">
        <f t="shared" si="4"/>
        <v>3</v>
      </c>
      <c r="V48" s="27"/>
      <c r="W48" s="27"/>
    </row>
    <row r="49" spans="1:23" ht="32.25" x14ac:dyDescent="0.25">
      <c r="A49" s="27">
        <v>45</v>
      </c>
      <c r="B49" s="57" t="s">
        <v>652</v>
      </c>
      <c r="C49" s="27" t="s">
        <v>83</v>
      </c>
      <c r="D49" s="27" t="s">
        <v>102</v>
      </c>
      <c r="E49" s="27" t="s">
        <v>115</v>
      </c>
      <c r="F49" s="27" t="s">
        <v>674</v>
      </c>
      <c r="G49" s="27" t="s">
        <v>675</v>
      </c>
      <c r="H49" s="14">
        <v>4</v>
      </c>
      <c r="I49" s="12">
        <v>0.15</v>
      </c>
      <c r="J49" s="27">
        <v>2</v>
      </c>
      <c r="K49" s="27"/>
      <c r="L49" s="27"/>
      <c r="M49" s="27"/>
      <c r="N49" s="27"/>
      <c r="O49" s="27"/>
      <c r="P49" s="27"/>
      <c r="Q49" s="27"/>
      <c r="R49" s="27"/>
      <c r="S49" s="14">
        <f t="shared" ref="S49:S52" si="5">H49+M49</f>
        <v>4</v>
      </c>
      <c r="T49" s="27"/>
      <c r="U49" s="14">
        <f t="shared" si="4"/>
        <v>4</v>
      </c>
      <c r="V49" s="27"/>
      <c r="W49" s="27"/>
    </row>
    <row r="50" spans="1:23" ht="32.25" x14ac:dyDescent="0.25">
      <c r="A50" s="27">
        <v>46</v>
      </c>
      <c r="B50" s="57" t="s">
        <v>652</v>
      </c>
      <c r="C50" s="27" t="s">
        <v>83</v>
      </c>
      <c r="D50" s="27" t="s">
        <v>102</v>
      </c>
      <c r="E50" s="27" t="s">
        <v>118</v>
      </c>
      <c r="F50" s="27" t="s">
        <v>676</v>
      </c>
      <c r="G50" s="27" t="s">
        <v>677</v>
      </c>
      <c r="H50" s="14"/>
      <c r="I50" s="12"/>
      <c r="J50" s="27"/>
      <c r="K50" s="27"/>
      <c r="L50" s="27"/>
      <c r="M50" s="27">
        <v>6</v>
      </c>
      <c r="N50" s="27"/>
      <c r="O50" s="27"/>
      <c r="P50" s="27"/>
      <c r="Q50" s="27">
        <v>0.25</v>
      </c>
      <c r="R50" s="27">
        <v>4</v>
      </c>
      <c r="S50" s="14">
        <f t="shared" si="5"/>
        <v>6</v>
      </c>
      <c r="T50" s="27"/>
      <c r="U50" s="14">
        <f t="shared" si="4"/>
        <v>6</v>
      </c>
      <c r="V50" s="27"/>
      <c r="W50" s="27"/>
    </row>
    <row r="51" spans="1:23" ht="32.25" x14ac:dyDescent="0.25">
      <c r="A51" s="27">
        <v>47</v>
      </c>
      <c r="B51" s="57" t="s">
        <v>652</v>
      </c>
      <c r="C51" s="58" t="s">
        <v>83</v>
      </c>
      <c r="D51" s="58" t="s">
        <v>102</v>
      </c>
      <c r="E51" s="58" t="s">
        <v>121</v>
      </c>
      <c r="F51" s="58" t="s">
        <v>678</v>
      </c>
      <c r="G51" s="58" t="s">
        <v>679</v>
      </c>
      <c r="H51" s="59">
        <v>6</v>
      </c>
      <c r="I51" s="60">
        <v>0.25</v>
      </c>
      <c r="J51" s="58">
        <v>2</v>
      </c>
      <c r="K51" s="58"/>
      <c r="L51" s="58"/>
      <c r="M51" s="58"/>
      <c r="N51" s="58"/>
      <c r="O51" s="58"/>
      <c r="P51" s="58"/>
      <c r="Q51" s="58"/>
      <c r="R51" s="58"/>
      <c r="S51" s="59">
        <f t="shared" si="5"/>
        <v>6</v>
      </c>
      <c r="T51" s="58"/>
      <c r="U51" s="59">
        <f t="shared" si="4"/>
        <v>6</v>
      </c>
      <c r="V51" s="58"/>
      <c r="W51" s="58"/>
    </row>
    <row r="52" spans="1:23" ht="32.25" x14ac:dyDescent="0.25">
      <c r="A52" s="27">
        <v>48</v>
      </c>
      <c r="B52" s="57" t="s">
        <v>652</v>
      </c>
      <c r="C52" s="130" t="s">
        <v>83</v>
      </c>
      <c r="D52" s="130" t="s">
        <v>102</v>
      </c>
      <c r="E52" s="130" t="s">
        <v>124</v>
      </c>
      <c r="F52" s="27" t="s">
        <v>680</v>
      </c>
      <c r="G52" s="27" t="s">
        <v>681</v>
      </c>
      <c r="H52" s="138">
        <v>5</v>
      </c>
      <c r="I52" s="139">
        <v>0.2</v>
      </c>
      <c r="J52" s="130">
        <v>2</v>
      </c>
      <c r="K52" s="130"/>
      <c r="L52" s="130"/>
      <c r="M52" s="130"/>
      <c r="N52" s="130"/>
      <c r="O52" s="130"/>
      <c r="P52" s="130"/>
      <c r="Q52" s="130"/>
      <c r="R52" s="130"/>
      <c r="S52" s="138">
        <f t="shared" si="5"/>
        <v>5</v>
      </c>
      <c r="T52" s="130"/>
      <c r="U52" s="138">
        <f t="shared" si="4"/>
        <v>5</v>
      </c>
      <c r="V52" s="130"/>
      <c r="W52" s="130"/>
    </row>
    <row r="53" spans="1:23" ht="32.25" x14ac:dyDescent="0.25">
      <c r="A53" s="27">
        <v>49</v>
      </c>
      <c r="B53" s="57" t="s">
        <v>652</v>
      </c>
      <c r="C53" s="130"/>
      <c r="D53" s="130"/>
      <c r="E53" s="130"/>
      <c r="F53" s="27" t="s">
        <v>682</v>
      </c>
      <c r="G53" s="27" t="s">
        <v>683</v>
      </c>
      <c r="H53" s="138"/>
      <c r="I53" s="139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</row>
    <row r="54" spans="1:23" ht="32.25" x14ac:dyDescent="0.25">
      <c r="A54" s="27">
        <v>50</v>
      </c>
      <c r="B54" s="57" t="s">
        <v>652</v>
      </c>
      <c r="C54" s="27" t="s">
        <v>83</v>
      </c>
      <c r="D54" s="27" t="s">
        <v>102</v>
      </c>
      <c r="E54" s="27" t="s">
        <v>127</v>
      </c>
      <c r="F54" s="27" t="s">
        <v>684</v>
      </c>
      <c r="G54" s="27" t="s">
        <v>685</v>
      </c>
      <c r="H54" s="14">
        <v>9</v>
      </c>
      <c r="I54" s="12">
        <v>0.35</v>
      </c>
      <c r="J54" s="27">
        <v>4</v>
      </c>
      <c r="K54" s="27"/>
      <c r="L54" s="27"/>
      <c r="M54" s="27"/>
      <c r="N54" s="27"/>
      <c r="O54" s="27"/>
      <c r="P54" s="27"/>
      <c r="Q54" s="27"/>
      <c r="R54" s="27"/>
      <c r="S54" s="14">
        <f t="shared" ref="S54:S61" si="6">H54+M54</f>
        <v>9</v>
      </c>
      <c r="T54" s="27"/>
      <c r="U54" s="14">
        <f t="shared" si="4"/>
        <v>9</v>
      </c>
      <c r="V54" s="27"/>
      <c r="W54" s="27"/>
    </row>
    <row r="55" spans="1:23" ht="32.25" x14ac:dyDescent="0.25">
      <c r="A55" s="27">
        <v>51</v>
      </c>
      <c r="B55" s="57" t="s">
        <v>652</v>
      </c>
      <c r="C55" s="27" t="s">
        <v>83</v>
      </c>
      <c r="D55" s="27" t="s">
        <v>102</v>
      </c>
      <c r="E55" s="27" t="s">
        <v>70</v>
      </c>
      <c r="F55" s="27" t="s">
        <v>686</v>
      </c>
      <c r="G55" s="27" t="s">
        <v>687</v>
      </c>
      <c r="H55" s="14">
        <v>5</v>
      </c>
      <c r="I55" s="12">
        <v>0.2</v>
      </c>
      <c r="J55" s="27">
        <v>2</v>
      </c>
      <c r="K55" s="27"/>
      <c r="L55" s="27"/>
      <c r="M55" s="27"/>
      <c r="N55" s="27"/>
      <c r="O55" s="27"/>
      <c r="P55" s="27"/>
      <c r="Q55" s="27"/>
      <c r="R55" s="27"/>
      <c r="S55" s="14">
        <f t="shared" si="6"/>
        <v>5</v>
      </c>
      <c r="T55" s="27"/>
      <c r="U55" s="14">
        <f t="shared" si="4"/>
        <v>5</v>
      </c>
      <c r="V55" s="27"/>
      <c r="W55" s="27"/>
    </row>
    <row r="56" spans="1:23" ht="32.25" x14ac:dyDescent="0.25">
      <c r="A56" s="27">
        <v>52</v>
      </c>
      <c r="B56" s="57" t="s">
        <v>652</v>
      </c>
      <c r="C56" s="27" t="s">
        <v>83</v>
      </c>
      <c r="D56" s="27" t="s">
        <v>102</v>
      </c>
      <c r="E56" s="27" t="s">
        <v>132</v>
      </c>
      <c r="F56" s="27" t="s">
        <v>688</v>
      </c>
      <c r="G56" s="27" t="s">
        <v>689</v>
      </c>
      <c r="H56" s="14"/>
      <c r="I56" s="12"/>
      <c r="J56" s="27"/>
      <c r="K56" s="27"/>
      <c r="L56" s="27"/>
      <c r="M56" s="27">
        <v>4</v>
      </c>
      <c r="N56" s="27"/>
      <c r="O56" s="27"/>
      <c r="P56" s="27"/>
      <c r="Q56" s="27">
        <v>0.2</v>
      </c>
      <c r="R56" s="27">
        <v>2</v>
      </c>
      <c r="S56" s="14">
        <f t="shared" si="6"/>
        <v>4</v>
      </c>
      <c r="T56" s="27"/>
      <c r="U56" s="14">
        <f t="shared" si="4"/>
        <v>4</v>
      </c>
      <c r="V56" s="27"/>
      <c r="W56" s="27"/>
    </row>
    <row r="57" spans="1:23" ht="32.25" x14ac:dyDescent="0.25">
      <c r="A57" s="27">
        <v>53</v>
      </c>
      <c r="B57" s="57" t="s">
        <v>652</v>
      </c>
      <c r="C57" s="27" t="s">
        <v>83</v>
      </c>
      <c r="D57" s="27" t="s">
        <v>102</v>
      </c>
      <c r="E57" s="27" t="s">
        <v>70</v>
      </c>
      <c r="F57" s="27" t="s">
        <v>690</v>
      </c>
      <c r="G57" s="27" t="s">
        <v>691</v>
      </c>
      <c r="H57" s="14">
        <v>9</v>
      </c>
      <c r="I57" s="12">
        <v>0.35</v>
      </c>
      <c r="J57" s="27">
        <v>4</v>
      </c>
      <c r="K57" s="27"/>
      <c r="L57" s="27"/>
      <c r="M57" s="27"/>
      <c r="N57" s="27"/>
      <c r="O57" s="27"/>
      <c r="P57" s="27"/>
      <c r="Q57" s="27"/>
      <c r="R57" s="27"/>
      <c r="S57" s="14">
        <f t="shared" si="6"/>
        <v>9</v>
      </c>
      <c r="T57" s="27"/>
      <c r="U57" s="14">
        <f t="shared" si="4"/>
        <v>9</v>
      </c>
      <c r="V57" s="27"/>
      <c r="W57" s="27"/>
    </row>
    <row r="58" spans="1:23" ht="32.25" x14ac:dyDescent="0.25">
      <c r="A58" s="27">
        <v>54</v>
      </c>
      <c r="B58" s="57" t="s">
        <v>652</v>
      </c>
      <c r="C58" s="27" t="s">
        <v>83</v>
      </c>
      <c r="D58" s="27" t="s">
        <v>102</v>
      </c>
      <c r="E58" s="27" t="s">
        <v>115</v>
      </c>
      <c r="F58" s="27" t="s">
        <v>681</v>
      </c>
      <c r="G58" s="27" t="s">
        <v>692</v>
      </c>
      <c r="H58" s="14">
        <v>6</v>
      </c>
      <c r="I58" s="12">
        <v>0.25</v>
      </c>
      <c r="J58" s="27">
        <v>2</v>
      </c>
      <c r="K58" s="27"/>
      <c r="L58" s="27"/>
      <c r="M58" s="27"/>
      <c r="N58" s="27"/>
      <c r="O58" s="27"/>
      <c r="P58" s="27"/>
      <c r="Q58" s="27"/>
      <c r="R58" s="27"/>
      <c r="S58" s="14">
        <f t="shared" si="6"/>
        <v>6</v>
      </c>
      <c r="T58" s="27"/>
      <c r="U58" s="14">
        <f t="shared" si="4"/>
        <v>6</v>
      </c>
      <c r="V58" s="27"/>
      <c r="W58" s="27"/>
    </row>
    <row r="59" spans="1:23" ht="32.25" x14ac:dyDescent="0.25">
      <c r="A59" s="27">
        <v>55</v>
      </c>
      <c r="B59" s="57" t="s">
        <v>652</v>
      </c>
      <c r="C59" s="27" t="s">
        <v>83</v>
      </c>
      <c r="D59" s="27" t="s">
        <v>102</v>
      </c>
      <c r="E59" s="27" t="s">
        <v>139</v>
      </c>
      <c r="F59" s="27" t="s">
        <v>693</v>
      </c>
      <c r="G59" s="27" t="s">
        <v>694</v>
      </c>
      <c r="H59" s="14">
        <v>8</v>
      </c>
      <c r="I59" s="12">
        <v>0.3</v>
      </c>
      <c r="J59" s="27">
        <v>4</v>
      </c>
      <c r="K59" s="27"/>
      <c r="L59" s="27"/>
      <c r="M59" s="27"/>
      <c r="N59" s="27"/>
      <c r="O59" s="27"/>
      <c r="P59" s="27"/>
      <c r="Q59" s="27"/>
      <c r="R59" s="27"/>
      <c r="S59" s="14">
        <f t="shared" si="6"/>
        <v>8</v>
      </c>
      <c r="T59" s="27"/>
      <c r="U59" s="14">
        <f t="shared" si="4"/>
        <v>8</v>
      </c>
      <c r="V59" s="27"/>
      <c r="W59" s="27"/>
    </row>
    <row r="60" spans="1:23" ht="32.25" x14ac:dyDescent="0.25">
      <c r="A60" s="27">
        <v>56</v>
      </c>
      <c r="B60" s="57" t="s">
        <v>652</v>
      </c>
      <c r="C60" s="27" t="s">
        <v>83</v>
      </c>
      <c r="D60" s="27" t="s">
        <v>102</v>
      </c>
      <c r="E60" s="27" t="s">
        <v>142</v>
      </c>
      <c r="F60" s="27" t="s">
        <v>695</v>
      </c>
      <c r="G60" s="27" t="s">
        <v>696</v>
      </c>
      <c r="H60" s="14">
        <v>10</v>
      </c>
      <c r="I60" s="12">
        <v>0.4</v>
      </c>
      <c r="J60" s="27">
        <v>6</v>
      </c>
      <c r="K60" s="27"/>
      <c r="L60" s="27"/>
      <c r="M60" s="27"/>
      <c r="N60" s="27"/>
      <c r="O60" s="27"/>
      <c r="P60" s="27"/>
      <c r="Q60" s="27"/>
      <c r="R60" s="27"/>
      <c r="S60" s="14">
        <f t="shared" si="6"/>
        <v>10</v>
      </c>
      <c r="T60" s="27"/>
      <c r="U60" s="14">
        <f t="shared" si="4"/>
        <v>10</v>
      </c>
      <c r="V60" s="27"/>
      <c r="W60" s="27"/>
    </row>
    <row r="61" spans="1:23" ht="32.25" x14ac:dyDescent="0.25">
      <c r="A61" s="27">
        <v>57</v>
      </c>
      <c r="B61" s="57" t="s">
        <v>652</v>
      </c>
      <c r="C61" s="27" t="s">
        <v>83</v>
      </c>
      <c r="D61" s="27" t="s">
        <v>102</v>
      </c>
      <c r="E61" s="27" t="s">
        <v>145</v>
      </c>
      <c r="F61" s="27" t="s">
        <v>697</v>
      </c>
      <c r="G61" s="27" t="s">
        <v>698</v>
      </c>
      <c r="H61" s="14">
        <v>9</v>
      </c>
      <c r="I61" s="12">
        <v>0.35</v>
      </c>
      <c r="J61" s="27">
        <v>4</v>
      </c>
      <c r="K61" s="27"/>
      <c r="L61" s="27"/>
      <c r="M61" s="27"/>
      <c r="N61" s="27"/>
      <c r="O61" s="27"/>
      <c r="P61" s="27"/>
      <c r="Q61" s="27"/>
      <c r="R61" s="27"/>
      <c r="S61" s="14">
        <f t="shared" si="6"/>
        <v>9</v>
      </c>
      <c r="T61" s="27"/>
      <c r="U61" s="14">
        <f t="shared" si="4"/>
        <v>9</v>
      </c>
      <c r="V61" s="27"/>
      <c r="W61" s="27"/>
    </row>
    <row r="62" spans="1:23" x14ac:dyDescent="0.25">
      <c r="F62">
        <f t="shared" ref="F62:W62" si="7">SUM(F5:F61)</f>
        <v>0</v>
      </c>
      <c r="G62">
        <f t="shared" si="7"/>
        <v>0</v>
      </c>
      <c r="H62">
        <f t="shared" si="7"/>
        <v>431</v>
      </c>
      <c r="I62">
        <f t="shared" si="7"/>
        <v>46.350000000000016</v>
      </c>
      <c r="J62">
        <f t="shared" si="7"/>
        <v>227</v>
      </c>
      <c r="K62">
        <f t="shared" si="7"/>
        <v>0</v>
      </c>
      <c r="L62">
        <f t="shared" si="7"/>
        <v>0</v>
      </c>
      <c r="M62">
        <f t="shared" si="7"/>
        <v>28</v>
      </c>
      <c r="N62">
        <f t="shared" si="7"/>
        <v>0</v>
      </c>
      <c r="O62">
        <f t="shared" si="7"/>
        <v>0</v>
      </c>
      <c r="P62">
        <f t="shared" si="7"/>
        <v>0</v>
      </c>
      <c r="Q62">
        <f t="shared" si="7"/>
        <v>1.2</v>
      </c>
      <c r="R62">
        <f t="shared" si="7"/>
        <v>60</v>
      </c>
      <c r="S62">
        <f t="shared" si="7"/>
        <v>459</v>
      </c>
      <c r="T62">
        <f t="shared" si="7"/>
        <v>52</v>
      </c>
      <c r="U62">
        <f t="shared" si="7"/>
        <v>459</v>
      </c>
      <c r="V62">
        <f t="shared" si="7"/>
        <v>3</v>
      </c>
      <c r="W62">
        <f t="shared" si="7"/>
        <v>3</v>
      </c>
    </row>
  </sheetData>
  <mergeCells count="39">
    <mergeCell ref="U52:U53"/>
    <mergeCell ref="V52:V53"/>
    <mergeCell ref="W52:W53"/>
    <mergeCell ref="O52:O53"/>
    <mergeCell ref="P52:P53"/>
    <mergeCell ref="Q52:Q53"/>
    <mergeCell ref="R52:R53"/>
    <mergeCell ref="S52:S53"/>
    <mergeCell ref="T52:T53"/>
    <mergeCell ref="C52:C53"/>
    <mergeCell ref="D52:D53"/>
    <mergeCell ref="E52:E53"/>
    <mergeCell ref="H52:H53"/>
    <mergeCell ref="N52:N53"/>
    <mergeCell ref="I52:I53"/>
    <mergeCell ref="J52:J53"/>
    <mergeCell ref="K52:K53"/>
    <mergeCell ref="L52:L53"/>
    <mergeCell ref="M52:M53"/>
    <mergeCell ref="H2:V2"/>
    <mergeCell ref="F3:G3"/>
    <mergeCell ref="H3:H4"/>
    <mergeCell ref="I3:I4"/>
    <mergeCell ref="J3:J4"/>
    <mergeCell ref="K3:M3"/>
    <mergeCell ref="N3:P3"/>
    <mergeCell ref="Q3:Q4"/>
    <mergeCell ref="R3:R4"/>
    <mergeCell ref="S3:S4"/>
    <mergeCell ref="T3:T4"/>
    <mergeCell ref="U3:U4"/>
    <mergeCell ref="V3:W3"/>
    <mergeCell ref="A2:A4"/>
    <mergeCell ref="B2:B4"/>
    <mergeCell ref="C2:C4"/>
    <mergeCell ref="D2:D4"/>
    <mergeCell ref="E2:E4"/>
    <mergeCell ref="F2:G2"/>
    <mergeCell ref="A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5" sqref="D5:D7"/>
    </sheetView>
  </sheetViews>
  <sheetFormatPr defaultRowHeight="15" x14ac:dyDescent="0.25"/>
  <cols>
    <col min="1" max="1" width="9.140625" style="112"/>
    <col min="2" max="2" width="66.85546875" style="112" customWidth="1"/>
    <col min="3" max="3" width="9.140625" style="112"/>
    <col min="4" max="4" width="16.85546875" style="112" customWidth="1"/>
    <col min="5" max="16384" width="9.140625" style="112"/>
  </cols>
  <sheetData>
    <row r="1" spans="1:4" ht="45" x14ac:dyDescent="0.25">
      <c r="A1" s="104" t="s">
        <v>782</v>
      </c>
      <c r="B1" s="104" t="s">
        <v>787</v>
      </c>
      <c r="C1" s="104" t="s">
        <v>788</v>
      </c>
      <c r="D1" s="104" t="s">
        <v>789</v>
      </c>
    </row>
    <row r="2" spans="1:4" ht="24" customHeight="1" x14ac:dyDescent="0.25">
      <c r="A2" s="104">
        <v>1</v>
      </c>
      <c r="B2" s="109" t="s">
        <v>790</v>
      </c>
      <c r="C2" s="104">
        <v>31</v>
      </c>
      <c r="D2" s="104">
        <v>87.45</v>
      </c>
    </row>
    <row r="3" spans="1:4" ht="24" customHeight="1" x14ac:dyDescent="0.25">
      <c r="A3" s="104">
        <v>2</v>
      </c>
      <c r="B3" s="109" t="s">
        <v>791</v>
      </c>
      <c r="C3" s="104">
        <v>13</v>
      </c>
      <c r="D3" s="104">
        <v>35.159999999999997</v>
      </c>
    </row>
    <row r="4" spans="1:4" ht="24" customHeight="1" x14ac:dyDescent="0.25">
      <c r="A4" s="104">
        <v>3</v>
      </c>
      <c r="B4" s="110" t="s">
        <v>792</v>
      </c>
      <c r="C4" s="104">
        <v>6</v>
      </c>
      <c r="D4" s="104">
        <v>19.3</v>
      </c>
    </row>
    <row r="5" spans="1:4" ht="24" customHeight="1" x14ac:dyDescent="0.25">
      <c r="A5" s="104">
        <v>4</v>
      </c>
      <c r="B5" s="109" t="s">
        <v>793</v>
      </c>
      <c r="C5" s="104">
        <v>4</v>
      </c>
      <c r="D5" s="104">
        <v>10.199999999999999</v>
      </c>
    </row>
    <row r="6" spans="1:4" ht="24" customHeight="1" x14ac:dyDescent="0.25">
      <c r="A6" s="104">
        <v>5</v>
      </c>
      <c r="B6" s="111" t="s">
        <v>794</v>
      </c>
      <c r="C6" s="104">
        <v>6</v>
      </c>
      <c r="D6" s="104">
        <v>15.99</v>
      </c>
    </row>
    <row r="7" spans="1:4" ht="24" customHeight="1" x14ac:dyDescent="0.25">
      <c r="A7" s="104">
        <v>6</v>
      </c>
      <c r="B7" s="111" t="s">
        <v>795</v>
      </c>
      <c r="C7" s="104">
        <v>2</v>
      </c>
      <c r="D7" s="104">
        <v>4.4950000000000001</v>
      </c>
    </row>
    <row r="8" spans="1:4" x14ac:dyDescent="0.25">
      <c r="D8" s="112">
        <f>SUM(D5:D7)</f>
        <v>30.684999999999999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2"/>
  <sheetViews>
    <sheetView view="pageBreakPreview" zoomScaleNormal="100" zoomScaleSheetLayoutView="100" workbookViewId="0">
      <selection activeCell="A4" sqref="A4:H9"/>
    </sheetView>
  </sheetViews>
  <sheetFormatPr defaultRowHeight="15" x14ac:dyDescent="0.25"/>
  <cols>
    <col min="1" max="1" width="16.5703125" customWidth="1"/>
  </cols>
  <sheetData>
    <row r="4" spans="1:17" ht="48.75" customHeight="1" x14ac:dyDescent="0.25">
      <c r="A4" s="114" t="s">
        <v>748</v>
      </c>
      <c r="B4" s="74" t="s">
        <v>742</v>
      </c>
      <c r="C4" s="117" t="s">
        <v>32</v>
      </c>
      <c r="D4" s="117"/>
      <c r="E4" s="117"/>
      <c r="F4" s="117" t="s">
        <v>31</v>
      </c>
      <c r="G4" s="117"/>
      <c r="H4" s="117"/>
      <c r="I4" s="114" t="s">
        <v>750</v>
      </c>
      <c r="J4" s="114" t="s">
        <v>751</v>
      </c>
      <c r="K4" s="114" t="s">
        <v>752</v>
      </c>
      <c r="L4" s="114" t="s">
        <v>753</v>
      </c>
      <c r="M4" s="114" t="s">
        <v>774</v>
      </c>
      <c r="N4" s="114" t="s">
        <v>776</v>
      </c>
      <c r="O4" s="114" t="s">
        <v>766</v>
      </c>
      <c r="P4" s="115" t="s">
        <v>767</v>
      </c>
      <c r="Q4" s="74"/>
    </row>
    <row r="5" spans="1:17" ht="48.75" customHeight="1" x14ac:dyDescent="0.25">
      <c r="A5" s="114"/>
      <c r="B5" s="74" t="s">
        <v>744</v>
      </c>
      <c r="C5" s="74" t="s">
        <v>743</v>
      </c>
      <c r="D5" s="74" t="s">
        <v>745</v>
      </c>
      <c r="E5" s="74" t="s">
        <v>746</v>
      </c>
      <c r="F5" s="74" t="s">
        <v>745</v>
      </c>
      <c r="G5" s="74" t="s">
        <v>746</v>
      </c>
      <c r="H5" s="74" t="s">
        <v>747</v>
      </c>
      <c r="I5" s="114"/>
      <c r="J5" s="114"/>
      <c r="K5" s="114"/>
      <c r="L5" s="114"/>
      <c r="M5" s="114"/>
      <c r="N5" s="114"/>
      <c r="O5" s="114"/>
      <c r="P5" s="116"/>
      <c r="Q5" s="74"/>
    </row>
    <row r="6" spans="1:17" ht="33" customHeight="1" x14ac:dyDescent="0.25">
      <c r="A6" s="74" t="s">
        <v>737</v>
      </c>
      <c r="B6" s="74" t="s">
        <v>749</v>
      </c>
      <c r="C6" s="74" t="s">
        <v>749</v>
      </c>
      <c r="D6" s="74" t="s">
        <v>749</v>
      </c>
      <c r="E6" s="74" t="s">
        <v>749</v>
      </c>
      <c r="F6" s="74" t="s">
        <v>749</v>
      </c>
      <c r="G6" s="74" t="s">
        <v>749</v>
      </c>
      <c r="H6" s="74" t="s">
        <v>749</v>
      </c>
      <c r="I6" s="74">
        <v>12</v>
      </c>
      <c r="J6" s="74">
        <v>5</v>
      </c>
      <c r="K6" s="74">
        <v>1</v>
      </c>
      <c r="L6" s="74">
        <v>6</v>
      </c>
      <c r="M6" s="74"/>
      <c r="N6" s="74"/>
      <c r="O6" s="74">
        <v>30.7</v>
      </c>
      <c r="P6" s="74">
        <v>13.7</v>
      </c>
      <c r="Q6" s="74" t="s">
        <v>734</v>
      </c>
    </row>
    <row r="7" spans="1:17" ht="33" customHeight="1" x14ac:dyDescent="0.25">
      <c r="A7" s="74" t="s">
        <v>739</v>
      </c>
      <c r="B7" s="74" t="s">
        <v>761</v>
      </c>
      <c r="C7" s="74" t="s">
        <v>762</v>
      </c>
      <c r="D7" s="74" t="s">
        <v>763</v>
      </c>
      <c r="E7" s="74" t="s">
        <v>764</v>
      </c>
      <c r="F7" s="74" t="s">
        <v>765</v>
      </c>
      <c r="G7" s="74" t="s">
        <v>765</v>
      </c>
      <c r="H7" s="74" t="s">
        <v>765</v>
      </c>
      <c r="I7" s="74">
        <v>8</v>
      </c>
      <c r="J7" s="74">
        <v>8</v>
      </c>
      <c r="K7" s="74">
        <v>0</v>
      </c>
      <c r="L7" s="74">
        <v>0</v>
      </c>
      <c r="M7" s="74"/>
      <c r="N7" s="74"/>
      <c r="O7" s="74">
        <v>25.24</v>
      </c>
      <c r="P7" s="74">
        <v>21.46</v>
      </c>
      <c r="Q7" s="74" t="s">
        <v>735</v>
      </c>
    </row>
    <row r="8" spans="1:17" ht="33" customHeight="1" x14ac:dyDescent="0.25">
      <c r="A8" s="73" t="s">
        <v>769</v>
      </c>
      <c r="B8" s="74" t="s">
        <v>749</v>
      </c>
      <c r="C8" s="85" t="s">
        <v>749</v>
      </c>
      <c r="D8" s="74" t="s">
        <v>770</v>
      </c>
      <c r="E8" s="74" t="s">
        <v>770</v>
      </c>
      <c r="F8" s="85" t="s">
        <v>772</v>
      </c>
      <c r="G8" s="85" t="s">
        <v>770</v>
      </c>
      <c r="H8" s="85" t="s">
        <v>770</v>
      </c>
      <c r="I8" s="74">
        <v>5</v>
      </c>
      <c r="J8" s="74">
        <v>0</v>
      </c>
      <c r="K8" s="74">
        <v>0</v>
      </c>
      <c r="L8" s="74">
        <v>0</v>
      </c>
      <c r="M8" s="74">
        <v>0</v>
      </c>
      <c r="N8" s="74">
        <v>5</v>
      </c>
      <c r="O8" s="74">
        <v>15.8</v>
      </c>
      <c r="P8" s="74"/>
      <c r="Q8" s="74" t="s">
        <v>735</v>
      </c>
    </row>
    <row r="9" spans="1:17" ht="33" customHeight="1" x14ac:dyDescent="0.25">
      <c r="A9" s="73" t="s">
        <v>773</v>
      </c>
      <c r="B9" s="74" t="s">
        <v>749</v>
      </c>
      <c r="C9" s="85" t="s">
        <v>771</v>
      </c>
      <c r="D9" s="85" t="s">
        <v>771</v>
      </c>
      <c r="E9" s="74" t="str">
        <f>E8</f>
        <v>Joist</v>
      </c>
      <c r="F9" s="85" t="s">
        <v>772</v>
      </c>
      <c r="G9" s="85" t="s">
        <v>772</v>
      </c>
      <c r="H9" s="85" t="s">
        <v>772</v>
      </c>
      <c r="I9" s="74">
        <v>1</v>
      </c>
      <c r="J9" s="74">
        <v>0</v>
      </c>
      <c r="K9" s="74">
        <v>1</v>
      </c>
      <c r="L9" s="74">
        <v>0</v>
      </c>
      <c r="M9" s="74">
        <v>0</v>
      </c>
      <c r="N9" s="74">
        <v>0</v>
      </c>
      <c r="O9" s="74">
        <v>1.99</v>
      </c>
      <c r="P9" s="74"/>
      <c r="Q9" s="74" t="s">
        <v>735</v>
      </c>
    </row>
    <row r="10" spans="1:17" ht="33" customHeight="1" x14ac:dyDescent="0.25">
      <c r="A10" s="73" t="s">
        <v>768</v>
      </c>
      <c r="B10" s="85" t="s">
        <v>770</v>
      </c>
      <c r="C10" s="85" t="s">
        <v>771</v>
      </c>
      <c r="D10" s="85" t="s">
        <v>770</v>
      </c>
      <c r="E10" s="85" t="s">
        <v>770</v>
      </c>
      <c r="F10" s="85" t="s">
        <v>772</v>
      </c>
      <c r="G10" s="85" t="s">
        <v>772</v>
      </c>
      <c r="H10" s="85" t="s">
        <v>770</v>
      </c>
      <c r="I10" s="85">
        <v>5</v>
      </c>
      <c r="J10" s="85">
        <v>0</v>
      </c>
      <c r="K10" s="85">
        <v>0</v>
      </c>
      <c r="L10" s="85">
        <v>0</v>
      </c>
      <c r="M10" s="85">
        <v>4</v>
      </c>
      <c r="N10" s="85">
        <v>1</v>
      </c>
      <c r="O10" s="74">
        <v>13.7</v>
      </c>
      <c r="P10" s="78"/>
      <c r="Q10" s="74" t="s">
        <v>735</v>
      </c>
    </row>
    <row r="11" spans="1:17" x14ac:dyDescent="0.25">
      <c r="A11" s="78" t="s">
        <v>741</v>
      </c>
      <c r="B11" s="78"/>
      <c r="C11" s="78"/>
      <c r="D11" s="78"/>
      <c r="E11" s="78"/>
      <c r="F11" s="78"/>
      <c r="G11" s="78"/>
      <c r="H11" s="78"/>
      <c r="I11" s="78">
        <f>SUM(I6:I10)</f>
        <v>31</v>
      </c>
      <c r="J11" s="78">
        <f t="shared" ref="J11:N11" si="0">SUM(J6:J10)</f>
        <v>13</v>
      </c>
      <c r="K11" s="78">
        <f t="shared" si="0"/>
        <v>2</v>
      </c>
      <c r="L11" s="78">
        <f t="shared" si="0"/>
        <v>6</v>
      </c>
      <c r="M11" s="78">
        <f t="shared" si="0"/>
        <v>4</v>
      </c>
      <c r="N11" s="78">
        <f t="shared" si="0"/>
        <v>6</v>
      </c>
      <c r="O11" s="78">
        <f>SUM(O6:O10)</f>
        <v>87.429999999999993</v>
      </c>
      <c r="P11" s="78">
        <f>SUM(P6:P10)</f>
        <v>35.159999999999997</v>
      </c>
      <c r="Q11" s="78"/>
    </row>
    <row r="12" spans="1:17" x14ac:dyDescent="0.25">
      <c r="I12" s="84"/>
    </row>
  </sheetData>
  <mergeCells count="11">
    <mergeCell ref="A4:A5"/>
    <mergeCell ref="I4:I5"/>
    <mergeCell ref="J4:J5"/>
    <mergeCell ref="P4:P5"/>
    <mergeCell ref="K4:K5"/>
    <mergeCell ref="L4:L5"/>
    <mergeCell ref="O4:O5"/>
    <mergeCell ref="N4:N5"/>
    <mergeCell ref="M4:M5"/>
    <mergeCell ref="C4:E4"/>
    <mergeCell ref="F4:H4"/>
  </mergeCell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opLeftCell="A19" workbookViewId="0">
      <selection activeCell="V53" sqref="V53:V54"/>
    </sheetView>
  </sheetViews>
  <sheetFormatPr defaultRowHeight="15" x14ac:dyDescent="0.25"/>
  <cols>
    <col min="1" max="1" width="9.140625" style="46"/>
    <col min="2" max="2" width="11.28515625" style="46" customWidth="1"/>
    <col min="3" max="19" width="9.140625" style="46"/>
    <col min="20" max="20" width="16.7109375" style="46" customWidth="1"/>
    <col min="21" max="21" width="9.140625" style="46"/>
    <col min="22" max="22" width="17" style="46" customWidth="1"/>
    <col min="23" max="24" width="9.140625" style="46"/>
    <col min="25" max="25" width="21.5703125" style="46" customWidth="1"/>
    <col min="26" max="26" width="17.7109375" style="46" customWidth="1"/>
    <col min="27" max="27" width="16" style="46" customWidth="1"/>
    <col min="28" max="28" width="44.42578125" style="46" customWidth="1"/>
    <col min="29" max="16384" width="9.140625" style="46"/>
  </cols>
  <sheetData>
    <row r="1" spans="1:28" s="99" customFormat="1" ht="15.75" customHeight="1" x14ac:dyDescent="0.25">
      <c r="A1" s="125" t="s">
        <v>782</v>
      </c>
      <c r="B1" s="126" t="s">
        <v>704</v>
      </c>
      <c r="C1" s="121" t="s">
        <v>703</v>
      </c>
      <c r="D1" s="118" t="s">
        <v>755</v>
      </c>
      <c r="E1" s="118" t="s">
        <v>14</v>
      </c>
      <c r="F1" s="118" t="s">
        <v>15</v>
      </c>
      <c r="G1" s="118" t="s">
        <v>16</v>
      </c>
      <c r="H1" s="118"/>
      <c r="I1" s="118"/>
      <c r="J1" s="118" t="s">
        <v>17</v>
      </c>
      <c r="K1" s="118"/>
      <c r="L1" s="118"/>
      <c r="M1" s="120" t="s">
        <v>18</v>
      </c>
      <c r="N1" s="118" t="s">
        <v>19</v>
      </c>
      <c r="O1" s="118" t="s">
        <v>20</v>
      </c>
      <c r="P1" s="118" t="s">
        <v>21</v>
      </c>
      <c r="Q1" s="118" t="s">
        <v>22</v>
      </c>
      <c r="R1" s="118" t="s">
        <v>23</v>
      </c>
      <c r="S1" s="118"/>
      <c r="T1" s="122" t="s">
        <v>733</v>
      </c>
      <c r="U1" s="81"/>
      <c r="V1" s="81"/>
      <c r="W1" s="98"/>
      <c r="X1" s="98"/>
    </row>
    <row r="2" spans="1:28" s="99" customFormat="1" ht="45" x14ac:dyDescent="0.25">
      <c r="A2" s="125"/>
      <c r="B2" s="126"/>
      <c r="C2" s="127"/>
      <c r="D2" s="121"/>
      <c r="E2" s="121"/>
      <c r="F2" s="121"/>
      <c r="G2" s="91" t="s">
        <v>756</v>
      </c>
      <c r="H2" s="91" t="s">
        <v>757</v>
      </c>
      <c r="I2" s="91" t="s">
        <v>758</v>
      </c>
      <c r="J2" s="91" t="s">
        <v>759</v>
      </c>
      <c r="K2" s="91" t="s">
        <v>758</v>
      </c>
      <c r="L2" s="91" t="s">
        <v>760</v>
      </c>
      <c r="M2" s="124"/>
      <c r="N2" s="121"/>
      <c r="O2" s="121"/>
      <c r="P2" s="121"/>
      <c r="Q2" s="121"/>
      <c r="R2" s="89" t="s">
        <v>31</v>
      </c>
      <c r="S2" s="89" t="s">
        <v>32</v>
      </c>
      <c r="T2" s="123"/>
      <c r="U2" s="88" t="s">
        <v>780</v>
      </c>
      <c r="V2" s="88" t="s">
        <v>781</v>
      </c>
      <c r="W2" s="90" t="s">
        <v>736</v>
      </c>
      <c r="X2" s="90" t="s">
        <v>34</v>
      </c>
      <c r="Y2" s="86" t="s">
        <v>699</v>
      </c>
      <c r="Z2" s="86" t="s">
        <v>700</v>
      </c>
      <c r="AA2" s="86" t="s">
        <v>701</v>
      </c>
      <c r="AB2" s="86" t="s">
        <v>702</v>
      </c>
    </row>
    <row r="3" spans="1:28" ht="36" customHeight="1" x14ac:dyDescent="0.25">
      <c r="A3" s="87">
        <v>1</v>
      </c>
      <c r="B3" s="87" t="s">
        <v>708</v>
      </c>
      <c r="C3" s="94">
        <v>9</v>
      </c>
      <c r="D3" s="66">
        <v>20</v>
      </c>
      <c r="E3" s="66">
        <v>1.2</v>
      </c>
      <c r="F3" s="66">
        <v>11</v>
      </c>
      <c r="G3" s="66">
        <v>0</v>
      </c>
      <c r="H3" s="66">
        <v>75</v>
      </c>
      <c r="I3" s="66">
        <v>0</v>
      </c>
      <c r="J3" s="66">
        <v>0</v>
      </c>
      <c r="K3" s="66">
        <v>0</v>
      </c>
      <c r="L3" s="66">
        <v>0</v>
      </c>
      <c r="M3" s="66">
        <v>16</v>
      </c>
      <c r="N3" s="66">
        <v>57</v>
      </c>
      <c r="O3" s="66">
        <v>35</v>
      </c>
      <c r="P3" s="66">
        <v>93</v>
      </c>
      <c r="Q3" s="66">
        <v>62</v>
      </c>
      <c r="R3" s="94">
        <v>0</v>
      </c>
      <c r="S3" s="94">
        <v>0</v>
      </c>
      <c r="T3" s="76">
        <v>28541512.399999995</v>
      </c>
      <c r="U3" s="82" t="s">
        <v>734</v>
      </c>
      <c r="V3" s="82" t="s">
        <v>749</v>
      </c>
      <c r="W3" s="87" t="s">
        <v>737</v>
      </c>
      <c r="X3" s="87">
        <v>5</v>
      </c>
      <c r="Y3" s="86" t="s">
        <v>709</v>
      </c>
      <c r="Z3" s="86" t="s">
        <v>710</v>
      </c>
      <c r="AA3" s="86">
        <v>24263140</v>
      </c>
      <c r="AB3" s="86"/>
    </row>
    <row r="4" spans="1:28" ht="36" customHeight="1" x14ac:dyDescent="0.25">
      <c r="A4" s="87">
        <v>2</v>
      </c>
      <c r="B4" s="87" t="s">
        <v>708</v>
      </c>
      <c r="C4" s="94">
        <v>9</v>
      </c>
      <c r="D4" s="66">
        <v>120</v>
      </c>
      <c r="E4" s="66">
        <v>14.1</v>
      </c>
      <c r="F4" s="66">
        <v>121</v>
      </c>
      <c r="G4" s="66">
        <v>0</v>
      </c>
      <c r="H4" s="66">
        <v>58</v>
      </c>
      <c r="I4" s="66">
        <v>71</v>
      </c>
      <c r="J4" s="66">
        <v>0</v>
      </c>
      <c r="K4" s="66">
        <v>0</v>
      </c>
      <c r="L4" s="66">
        <v>0</v>
      </c>
      <c r="M4" s="66">
        <v>14.4</v>
      </c>
      <c r="N4" s="66">
        <v>110</v>
      </c>
      <c r="O4" s="66">
        <v>340</v>
      </c>
      <c r="P4" s="66">
        <v>30</v>
      </c>
      <c r="Q4" s="66">
        <v>258</v>
      </c>
      <c r="R4" s="94">
        <v>0</v>
      </c>
      <c r="S4" s="94">
        <v>0</v>
      </c>
      <c r="T4" s="76">
        <v>31615204.899999999</v>
      </c>
      <c r="U4" s="82" t="s">
        <v>734</v>
      </c>
      <c r="V4" s="82" t="s">
        <v>749</v>
      </c>
      <c r="W4" s="87" t="s">
        <v>737</v>
      </c>
      <c r="X4" s="87">
        <v>6</v>
      </c>
      <c r="Y4" s="86" t="s">
        <v>709</v>
      </c>
      <c r="Z4" s="86" t="s">
        <v>711</v>
      </c>
      <c r="AA4" s="86">
        <v>26876086</v>
      </c>
      <c r="AB4" s="86"/>
    </row>
    <row r="5" spans="1:28" ht="36" customHeight="1" x14ac:dyDescent="0.25">
      <c r="A5" s="87">
        <v>3</v>
      </c>
      <c r="B5" s="87" t="s">
        <v>708</v>
      </c>
      <c r="C5" s="94">
        <v>28</v>
      </c>
      <c r="D5" s="66">
        <v>276</v>
      </c>
      <c r="E5" s="66">
        <v>10.100000000000001</v>
      </c>
      <c r="F5" s="66">
        <v>109</v>
      </c>
      <c r="G5" s="66">
        <v>0</v>
      </c>
      <c r="H5" s="66">
        <v>537</v>
      </c>
      <c r="I5" s="66">
        <v>78</v>
      </c>
      <c r="J5" s="66">
        <v>0</v>
      </c>
      <c r="K5" s="66">
        <v>0</v>
      </c>
      <c r="L5" s="66">
        <v>40</v>
      </c>
      <c r="M5" s="66">
        <v>1</v>
      </c>
      <c r="N5" s="66">
        <v>213</v>
      </c>
      <c r="O5" s="66">
        <v>807</v>
      </c>
      <c r="P5" s="66">
        <v>10</v>
      </c>
      <c r="Q5" s="66">
        <v>1240</v>
      </c>
      <c r="R5" s="94">
        <v>0</v>
      </c>
      <c r="S5" s="94">
        <v>0</v>
      </c>
      <c r="T5" s="76">
        <v>24537366.700000003</v>
      </c>
      <c r="U5" s="82" t="s">
        <v>734</v>
      </c>
      <c r="V5" s="82" t="s">
        <v>749</v>
      </c>
      <c r="W5" s="87" t="s">
        <v>737</v>
      </c>
      <c r="X5" s="87">
        <v>9</v>
      </c>
      <c r="Y5" s="86" t="s">
        <v>709</v>
      </c>
      <c r="Z5" s="86" t="s">
        <v>712</v>
      </c>
      <c r="AA5" s="86">
        <v>20859215.43</v>
      </c>
      <c r="AB5" s="86"/>
    </row>
    <row r="6" spans="1:28" ht="36" customHeight="1" x14ac:dyDescent="0.25">
      <c r="A6" s="87">
        <v>4</v>
      </c>
      <c r="B6" s="87" t="s">
        <v>540</v>
      </c>
      <c r="C6" s="94">
        <v>54</v>
      </c>
      <c r="D6" s="77"/>
      <c r="E6" s="95"/>
      <c r="F6" s="95"/>
      <c r="G6" s="77"/>
      <c r="H6" s="77">
        <v>162</v>
      </c>
      <c r="I6" s="77">
        <v>0</v>
      </c>
      <c r="J6" s="77">
        <v>0</v>
      </c>
      <c r="K6" s="77">
        <v>0</v>
      </c>
      <c r="L6" s="95">
        <v>0</v>
      </c>
      <c r="M6" s="95">
        <v>22.53</v>
      </c>
      <c r="N6" s="95">
        <v>69</v>
      </c>
      <c r="O6" s="95">
        <v>389</v>
      </c>
      <c r="P6" s="95">
        <v>15</v>
      </c>
      <c r="Q6" s="95">
        <v>324</v>
      </c>
      <c r="R6" s="95">
        <v>0</v>
      </c>
      <c r="S6" s="95">
        <v>0</v>
      </c>
      <c r="T6" s="76">
        <v>35163786.960000008</v>
      </c>
      <c r="U6" s="82" t="s">
        <v>738</v>
      </c>
      <c r="V6" s="82" t="s">
        <v>770</v>
      </c>
      <c r="W6" s="87" t="s">
        <v>739</v>
      </c>
      <c r="X6" s="87">
        <v>10</v>
      </c>
      <c r="Y6" s="86" t="s">
        <v>713</v>
      </c>
      <c r="Z6" s="86" t="s">
        <v>714</v>
      </c>
      <c r="AA6" s="87">
        <v>29892735</v>
      </c>
      <c r="AB6" s="86"/>
    </row>
    <row r="7" spans="1:28" ht="36" customHeight="1" x14ac:dyDescent="0.25">
      <c r="A7" s="87">
        <v>5</v>
      </c>
      <c r="B7" s="87" t="s">
        <v>540</v>
      </c>
      <c r="C7" s="94">
        <v>40</v>
      </c>
      <c r="D7" s="66">
        <v>0</v>
      </c>
      <c r="E7" s="66">
        <v>0</v>
      </c>
      <c r="F7" s="66">
        <v>0</v>
      </c>
      <c r="G7" s="66">
        <v>0</v>
      </c>
      <c r="H7" s="66">
        <v>94</v>
      </c>
      <c r="I7" s="66">
        <v>0</v>
      </c>
      <c r="J7" s="66">
        <v>0</v>
      </c>
      <c r="K7" s="66">
        <v>0</v>
      </c>
      <c r="L7" s="66">
        <v>0</v>
      </c>
      <c r="M7" s="66">
        <v>20.909999999999997</v>
      </c>
      <c r="N7" s="66">
        <v>45</v>
      </c>
      <c r="O7" s="66">
        <v>80</v>
      </c>
      <c r="P7" s="66">
        <v>0</v>
      </c>
      <c r="Q7" s="66">
        <v>188</v>
      </c>
      <c r="R7" s="94">
        <v>0</v>
      </c>
      <c r="S7" s="94">
        <v>0</v>
      </c>
      <c r="T7" s="76">
        <v>34162365.480000019</v>
      </c>
      <c r="U7" s="82" t="s">
        <v>734</v>
      </c>
      <c r="V7" s="82" t="s">
        <v>749</v>
      </c>
      <c r="W7" s="87" t="s">
        <v>737</v>
      </c>
      <c r="X7" s="87">
        <v>11</v>
      </c>
      <c r="Y7" s="86" t="s">
        <v>715</v>
      </c>
      <c r="Z7" s="86" t="s">
        <v>716</v>
      </c>
      <c r="AA7" s="87">
        <v>34093790</v>
      </c>
      <c r="AB7" s="86"/>
    </row>
    <row r="8" spans="1:28" ht="36" customHeight="1" x14ac:dyDescent="0.25">
      <c r="A8" s="87">
        <v>6</v>
      </c>
      <c r="B8" s="87" t="s">
        <v>540</v>
      </c>
      <c r="C8" s="94">
        <v>29</v>
      </c>
      <c r="D8" s="66">
        <v>0</v>
      </c>
      <c r="E8" s="66">
        <v>0</v>
      </c>
      <c r="F8" s="66">
        <v>0</v>
      </c>
      <c r="G8" s="66">
        <v>0</v>
      </c>
      <c r="H8" s="77">
        <v>137</v>
      </c>
      <c r="I8" s="77">
        <v>0</v>
      </c>
      <c r="J8" s="77">
        <v>0</v>
      </c>
      <c r="K8" s="77">
        <v>0</v>
      </c>
      <c r="L8" s="95">
        <v>0</v>
      </c>
      <c r="M8" s="95">
        <v>19.09</v>
      </c>
      <c r="N8" s="95">
        <v>37</v>
      </c>
      <c r="O8" s="95">
        <v>208</v>
      </c>
      <c r="P8" s="95">
        <v>22</v>
      </c>
      <c r="Q8" s="95">
        <v>274</v>
      </c>
      <c r="R8" s="95">
        <v>0</v>
      </c>
      <c r="S8" s="95">
        <v>0</v>
      </c>
      <c r="T8" s="76">
        <v>29785614.880000003</v>
      </c>
      <c r="U8" s="82" t="s">
        <v>738</v>
      </c>
      <c r="V8" s="82" t="s">
        <v>770</v>
      </c>
      <c r="W8" s="87" t="s">
        <v>739</v>
      </c>
      <c r="X8" s="87">
        <v>12</v>
      </c>
      <c r="Y8" s="86" t="s">
        <v>709</v>
      </c>
      <c r="Z8" s="86" t="s">
        <v>717</v>
      </c>
      <c r="AA8" s="86">
        <v>25320751</v>
      </c>
      <c r="AB8" s="86"/>
    </row>
    <row r="9" spans="1:28" ht="36" customHeight="1" x14ac:dyDescent="0.25">
      <c r="A9" s="87">
        <v>7</v>
      </c>
      <c r="B9" s="87" t="s">
        <v>540</v>
      </c>
      <c r="C9" s="94">
        <v>7</v>
      </c>
      <c r="D9" s="66">
        <v>0</v>
      </c>
      <c r="E9" s="66">
        <v>0</v>
      </c>
      <c r="F9" s="66">
        <v>0</v>
      </c>
      <c r="G9" s="66">
        <v>0</v>
      </c>
      <c r="H9" s="94">
        <v>139</v>
      </c>
      <c r="I9" s="94">
        <v>0</v>
      </c>
      <c r="J9" s="94">
        <v>0</v>
      </c>
      <c r="K9" s="94">
        <v>0</v>
      </c>
      <c r="L9" s="94">
        <v>0</v>
      </c>
      <c r="M9" s="94">
        <v>19.8</v>
      </c>
      <c r="N9" s="94">
        <v>20</v>
      </c>
      <c r="O9" s="94">
        <v>14</v>
      </c>
      <c r="P9" s="94">
        <v>0</v>
      </c>
      <c r="Q9" s="94">
        <v>278</v>
      </c>
      <c r="R9" s="94">
        <v>0</v>
      </c>
      <c r="S9" s="94">
        <v>0</v>
      </c>
      <c r="T9" s="76">
        <v>30068577.600000001</v>
      </c>
      <c r="U9" s="82" t="s">
        <v>738</v>
      </c>
      <c r="V9" s="82" t="s">
        <v>770</v>
      </c>
      <c r="W9" s="87" t="s">
        <v>739</v>
      </c>
      <c r="X9" s="87">
        <v>13</v>
      </c>
      <c r="Y9" s="86" t="s">
        <v>709</v>
      </c>
      <c r="Z9" s="86" t="s">
        <v>718</v>
      </c>
      <c r="AA9" s="86">
        <v>25561298.149999999</v>
      </c>
      <c r="AB9" s="86"/>
    </row>
    <row r="10" spans="1:28" ht="36" customHeight="1" x14ac:dyDescent="0.25">
      <c r="A10" s="87">
        <v>8</v>
      </c>
      <c r="B10" s="87" t="s">
        <v>540</v>
      </c>
      <c r="C10" s="94">
        <v>8</v>
      </c>
      <c r="D10" s="66">
        <v>0</v>
      </c>
      <c r="E10" s="66">
        <v>0</v>
      </c>
      <c r="F10" s="66">
        <v>0</v>
      </c>
      <c r="G10" s="66">
        <v>0</v>
      </c>
      <c r="H10" s="94">
        <v>101</v>
      </c>
      <c r="I10" s="94">
        <v>0</v>
      </c>
      <c r="J10" s="94">
        <v>0</v>
      </c>
      <c r="K10" s="94">
        <v>0</v>
      </c>
      <c r="L10" s="94">
        <v>0</v>
      </c>
      <c r="M10" s="94">
        <v>19.799999999999997</v>
      </c>
      <c r="N10" s="94">
        <v>18</v>
      </c>
      <c r="O10" s="94">
        <v>16</v>
      </c>
      <c r="P10" s="94">
        <v>0</v>
      </c>
      <c r="Q10" s="94">
        <v>202</v>
      </c>
      <c r="R10" s="94">
        <v>0</v>
      </c>
      <c r="S10" s="94">
        <v>0</v>
      </c>
      <c r="T10" s="76">
        <v>28722039.599999994</v>
      </c>
      <c r="U10" s="82" t="s">
        <v>738</v>
      </c>
      <c r="V10" s="82" t="s">
        <v>770</v>
      </c>
      <c r="W10" s="87" t="s">
        <v>739</v>
      </c>
      <c r="X10" s="87">
        <v>14</v>
      </c>
      <c r="Y10" s="86" t="s">
        <v>719</v>
      </c>
      <c r="Z10" s="86" t="s">
        <v>720</v>
      </c>
      <c r="AA10" s="86">
        <v>24416606</v>
      </c>
      <c r="AB10" s="86"/>
    </row>
    <row r="11" spans="1:28" ht="36" customHeight="1" x14ac:dyDescent="0.25">
      <c r="A11" s="87">
        <v>9</v>
      </c>
      <c r="B11" s="87" t="s">
        <v>540</v>
      </c>
      <c r="C11" s="94">
        <v>120</v>
      </c>
      <c r="D11" s="66">
        <v>0</v>
      </c>
      <c r="E11" s="66">
        <v>0</v>
      </c>
      <c r="F11" s="66">
        <v>0</v>
      </c>
      <c r="G11" s="66">
        <v>0</v>
      </c>
      <c r="H11" s="94">
        <v>257</v>
      </c>
      <c r="I11" s="94">
        <v>0</v>
      </c>
      <c r="J11" s="94">
        <v>0</v>
      </c>
      <c r="K11" s="94">
        <v>0</v>
      </c>
      <c r="L11" s="94">
        <v>0</v>
      </c>
      <c r="M11" s="94">
        <v>17.609999999999982</v>
      </c>
      <c r="N11" s="94">
        <v>94</v>
      </c>
      <c r="O11" s="94">
        <v>966</v>
      </c>
      <c r="P11" s="94">
        <v>34</v>
      </c>
      <c r="Q11" s="94">
        <v>514</v>
      </c>
      <c r="R11" s="94">
        <v>0</v>
      </c>
      <c r="S11" s="94">
        <v>0</v>
      </c>
      <c r="T11" s="76">
        <v>33330658.519999962</v>
      </c>
      <c r="U11" s="82" t="s">
        <v>738</v>
      </c>
      <c r="V11" s="82" t="s">
        <v>770</v>
      </c>
      <c r="W11" s="87" t="s">
        <v>739</v>
      </c>
      <c r="X11" s="87">
        <v>15</v>
      </c>
      <c r="Y11" s="86" t="s">
        <v>721</v>
      </c>
      <c r="Z11" s="86" t="s">
        <v>722</v>
      </c>
      <c r="AA11" s="86">
        <v>28334393.210000001</v>
      </c>
      <c r="AB11" s="86"/>
    </row>
    <row r="12" spans="1:28" ht="36" customHeight="1" x14ac:dyDescent="0.25">
      <c r="A12" s="87">
        <v>10</v>
      </c>
      <c r="B12" s="87" t="s">
        <v>540</v>
      </c>
      <c r="C12" s="94">
        <v>58</v>
      </c>
      <c r="D12" s="94">
        <v>0</v>
      </c>
      <c r="E12" s="94">
        <v>0</v>
      </c>
      <c r="F12" s="94">
        <v>0</v>
      </c>
      <c r="G12" s="94">
        <v>0</v>
      </c>
      <c r="H12" s="94">
        <v>160</v>
      </c>
      <c r="I12" s="94"/>
      <c r="J12" s="94"/>
      <c r="K12" s="94"/>
      <c r="L12" s="94"/>
      <c r="M12" s="94">
        <v>16.78</v>
      </c>
      <c r="N12" s="94">
        <v>72</v>
      </c>
      <c r="O12" s="94">
        <v>116</v>
      </c>
      <c r="P12" s="94"/>
      <c r="Q12" s="94">
        <v>320</v>
      </c>
      <c r="R12" s="94"/>
      <c r="S12" s="94"/>
      <c r="T12" s="76">
        <v>27236655</v>
      </c>
      <c r="U12" s="82" t="s">
        <v>738</v>
      </c>
      <c r="V12" s="82" t="s">
        <v>770</v>
      </c>
      <c r="W12" s="87" t="s">
        <v>739</v>
      </c>
      <c r="X12" s="87">
        <v>17</v>
      </c>
      <c r="Y12" s="86" t="s">
        <v>719</v>
      </c>
      <c r="Z12" s="86" t="s">
        <v>723</v>
      </c>
      <c r="AA12" s="86">
        <v>23153880</v>
      </c>
      <c r="AB12" s="86"/>
    </row>
    <row r="13" spans="1:28" ht="36" customHeight="1" x14ac:dyDescent="0.25">
      <c r="A13" s="87">
        <v>11</v>
      </c>
      <c r="B13" s="87" t="s">
        <v>540</v>
      </c>
      <c r="C13" s="94">
        <v>193</v>
      </c>
      <c r="D13" s="94">
        <v>0</v>
      </c>
      <c r="E13" s="94">
        <v>0</v>
      </c>
      <c r="F13" s="94">
        <v>0</v>
      </c>
      <c r="G13" s="94">
        <v>0</v>
      </c>
      <c r="H13" s="66">
        <v>317</v>
      </c>
      <c r="I13" s="66"/>
      <c r="J13" s="66"/>
      <c r="K13" s="66"/>
      <c r="L13" s="66"/>
      <c r="M13" s="66">
        <v>14.34</v>
      </c>
      <c r="N13" s="66">
        <v>179</v>
      </c>
      <c r="O13" s="66">
        <v>898</v>
      </c>
      <c r="P13" s="66">
        <v>71</v>
      </c>
      <c r="Q13" s="66">
        <v>634</v>
      </c>
      <c r="R13" s="94"/>
      <c r="S13" s="94"/>
      <c r="T13" s="76">
        <v>3200438.52</v>
      </c>
      <c r="U13" s="82" t="s">
        <v>734</v>
      </c>
      <c r="V13" s="82" t="s">
        <v>749</v>
      </c>
      <c r="W13" s="87" t="s">
        <v>737</v>
      </c>
      <c r="X13" s="87">
        <v>18</v>
      </c>
      <c r="Y13" s="86" t="s">
        <v>724</v>
      </c>
      <c r="Z13" s="86" t="s">
        <v>725</v>
      </c>
      <c r="AA13" s="86">
        <v>30939004</v>
      </c>
      <c r="AB13" s="86" t="s">
        <v>783</v>
      </c>
    </row>
    <row r="14" spans="1:28" ht="36" customHeight="1" x14ac:dyDescent="0.25">
      <c r="A14" s="87">
        <v>12</v>
      </c>
      <c r="B14" s="87" t="s">
        <v>540</v>
      </c>
      <c r="C14" s="94">
        <v>130</v>
      </c>
      <c r="D14" s="94">
        <v>0</v>
      </c>
      <c r="E14" s="94">
        <v>0</v>
      </c>
      <c r="F14" s="94">
        <v>0</v>
      </c>
      <c r="G14" s="94">
        <v>0</v>
      </c>
      <c r="H14" s="94">
        <v>263</v>
      </c>
      <c r="I14" s="94"/>
      <c r="J14" s="94"/>
      <c r="K14" s="94"/>
      <c r="L14" s="94"/>
      <c r="M14" s="94">
        <v>17.04</v>
      </c>
      <c r="N14" s="94">
        <v>105</v>
      </c>
      <c r="O14" s="94">
        <v>267</v>
      </c>
      <c r="P14" s="94"/>
      <c r="Q14" s="94">
        <v>526</v>
      </c>
      <c r="R14" s="94"/>
      <c r="S14" s="94"/>
      <c r="T14" s="76">
        <v>31454558</v>
      </c>
      <c r="U14" s="82" t="s">
        <v>738</v>
      </c>
      <c r="V14" s="82" t="s">
        <v>770</v>
      </c>
      <c r="W14" s="87" t="s">
        <v>739</v>
      </c>
      <c r="X14" s="87">
        <v>19</v>
      </c>
      <c r="Y14" s="86" t="s">
        <v>726</v>
      </c>
      <c r="Z14" s="86" t="s">
        <v>727</v>
      </c>
      <c r="AA14" s="86">
        <v>26739519</v>
      </c>
      <c r="AB14" s="86"/>
    </row>
    <row r="15" spans="1:28" ht="36" customHeight="1" x14ac:dyDescent="0.25">
      <c r="A15" s="87">
        <v>13</v>
      </c>
      <c r="B15" s="87" t="s">
        <v>540</v>
      </c>
      <c r="C15" s="94">
        <v>7</v>
      </c>
      <c r="D15" s="94">
        <v>0</v>
      </c>
      <c r="E15" s="94">
        <v>0</v>
      </c>
      <c r="F15" s="94">
        <v>0</v>
      </c>
      <c r="G15" s="94">
        <v>0</v>
      </c>
      <c r="H15" s="94">
        <v>91</v>
      </c>
      <c r="I15" s="94"/>
      <c r="J15" s="94"/>
      <c r="K15" s="94"/>
      <c r="L15" s="94"/>
      <c r="M15" s="94">
        <v>26.4</v>
      </c>
      <c r="N15" s="94">
        <v>13</v>
      </c>
      <c r="O15" s="94">
        <v>14</v>
      </c>
      <c r="P15" s="94"/>
      <c r="Q15" s="94">
        <v>182</v>
      </c>
      <c r="R15" s="94"/>
      <c r="S15" s="94"/>
      <c r="T15" s="76">
        <v>36714164</v>
      </c>
      <c r="U15" s="82" t="s">
        <v>738</v>
      </c>
      <c r="V15" s="82" t="s">
        <v>770</v>
      </c>
      <c r="W15" s="87" t="s">
        <v>739</v>
      </c>
      <c r="X15" s="87">
        <v>20</v>
      </c>
      <c r="Y15" s="86" t="s">
        <v>728</v>
      </c>
      <c r="Z15" s="86" t="s">
        <v>729</v>
      </c>
      <c r="AA15" s="86">
        <v>31210710.699999999</v>
      </c>
      <c r="AB15" s="86"/>
    </row>
    <row r="16" spans="1:28" ht="24.75" customHeight="1" x14ac:dyDescent="0.25">
      <c r="A16" s="87"/>
      <c r="B16" s="85" t="s">
        <v>741</v>
      </c>
      <c r="C16" s="87">
        <f>SUM(C3:C15)</f>
        <v>692</v>
      </c>
      <c r="D16" s="87">
        <f t="shared" ref="D16:T16" si="0">SUM(D3:D15)</f>
        <v>416</v>
      </c>
      <c r="E16" s="87">
        <f t="shared" si="0"/>
        <v>25.4</v>
      </c>
      <c r="F16" s="87">
        <f t="shared" si="0"/>
        <v>241</v>
      </c>
      <c r="G16" s="87">
        <f t="shared" si="0"/>
        <v>0</v>
      </c>
      <c r="H16" s="87">
        <f t="shared" si="0"/>
        <v>2391</v>
      </c>
      <c r="I16" s="87">
        <f t="shared" si="0"/>
        <v>149</v>
      </c>
      <c r="J16" s="87">
        <f t="shared" si="0"/>
        <v>0</v>
      </c>
      <c r="K16" s="87">
        <f t="shared" si="0"/>
        <v>0</v>
      </c>
      <c r="L16" s="87">
        <f t="shared" si="0"/>
        <v>40</v>
      </c>
      <c r="M16" s="87">
        <f t="shared" si="0"/>
        <v>225.7</v>
      </c>
      <c r="N16" s="87">
        <f t="shared" si="0"/>
        <v>1032</v>
      </c>
      <c r="O16" s="87">
        <f t="shared" si="0"/>
        <v>4150</v>
      </c>
      <c r="P16" s="87">
        <f t="shared" si="0"/>
        <v>275</v>
      </c>
      <c r="Q16" s="87">
        <f t="shared" si="0"/>
        <v>5002</v>
      </c>
      <c r="R16" s="87">
        <f t="shared" si="0"/>
        <v>0</v>
      </c>
      <c r="S16" s="87">
        <f t="shared" si="0"/>
        <v>0</v>
      </c>
      <c r="T16" s="87">
        <f t="shared" si="0"/>
        <v>374532942.55999994</v>
      </c>
      <c r="U16" s="87"/>
      <c r="V16" s="87"/>
      <c r="W16" s="87"/>
      <c r="X16" s="87"/>
      <c r="Y16" s="87"/>
      <c r="Z16" s="87"/>
      <c r="AA16" s="87">
        <f>SUM(AA3:AA15)</f>
        <v>351661128.49000001</v>
      </c>
      <c r="AB16" s="87"/>
    </row>
    <row r="18" spans="1:28" s="100" customFormat="1" x14ac:dyDescent="0.25">
      <c r="A18" s="119" t="s">
        <v>782</v>
      </c>
      <c r="B18" s="119" t="s">
        <v>704</v>
      </c>
      <c r="C18" s="118" t="s">
        <v>703</v>
      </c>
      <c r="D18" s="118" t="s">
        <v>755</v>
      </c>
      <c r="E18" s="118" t="s">
        <v>14</v>
      </c>
      <c r="F18" s="118" t="s">
        <v>15</v>
      </c>
      <c r="G18" s="118" t="s">
        <v>16</v>
      </c>
      <c r="H18" s="118"/>
      <c r="I18" s="118"/>
      <c r="J18" s="118" t="s">
        <v>17</v>
      </c>
      <c r="K18" s="118"/>
      <c r="L18" s="118"/>
      <c r="M18" s="120" t="s">
        <v>18</v>
      </c>
      <c r="N18" s="118" t="s">
        <v>19</v>
      </c>
      <c r="O18" s="118" t="s">
        <v>20</v>
      </c>
      <c r="P18" s="118" t="s">
        <v>21</v>
      </c>
      <c r="Q18" s="118" t="s">
        <v>22</v>
      </c>
      <c r="R18" s="118" t="s">
        <v>23</v>
      </c>
      <c r="S18" s="118"/>
      <c r="T18" s="120" t="s">
        <v>733</v>
      </c>
      <c r="U18" s="90"/>
      <c r="V18" s="90"/>
      <c r="W18" s="92"/>
      <c r="X18" s="92"/>
      <c r="Y18" s="92"/>
      <c r="Z18" s="92"/>
      <c r="AA18" s="92"/>
      <c r="AB18" s="92"/>
    </row>
    <row r="19" spans="1:28" s="100" customFormat="1" ht="45" x14ac:dyDescent="0.25">
      <c r="A19" s="119"/>
      <c r="B19" s="119"/>
      <c r="C19" s="118"/>
      <c r="D19" s="118"/>
      <c r="E19" s="118"/>
      <c r="F19" s="118"/>
      <c r="G19" s="90" t="s">
        <v>756</v>
      </c>
      <c r="H19" s="90" t="s">
        <v>757</v>
      </c>
      <c r="I19" s="90" t="s">
        <v>758</v>
      </c>
      <c r="J19" s="90" t="s">
        <v>759</v>
      </c>
      <c r="K19" s="90" t="s">
        <v>758</v>
      </c>
      <c r="L19" s="90" t="s">
        <v>760</v>
      </c>
      <c r="M19" s="120"/>
      <c r="N19" s="118"/>
      <c r="O19" s="118"/>
      <c r="P19" s="118"/>
      <c r="Q19" s="118"/>
      <c r="R19" s="92" t="s">
        <v>31</v>
      </c>
      <c r="S19" s="92" t="s">
        <v>32</v>
      </c>
      <c r="T19" s="120"/>
      <c r="U19" s="90" t="s">
        <v>780</v>
      </c>
      <c r="V19" s="90" t="s">
        <v>781</v>
      </c>
      <c r="W19" s="90" t="s">
        <v>736</v>
      </c>
      <c r="X19" s="90" t="s">
        <v>34</v>
      </c>
      <c r="Y19" s="92" t="s">
        <v>699</v>
      </c>
      <c r="Z19" s="92" t="s">
        <v>700</v>
      </c>
      <c r="AA19" s="92" t="s">
        <v>701</v>
      </c>
      <c r="AB19" s="92" t="s">
        <v>702</v>
      </c>
    </row>
    <row r="20" spans="1:28" ht="38.25" customHeight="1" x14ac:dyDescent="0.25">
      <c r="A20" s="94">
        <v>1</v>
      </c>
      <c r="B20" s="94" t="s">
        <v>708</v>
      </c>
      <c r="C20" s="94">
        <v>32</v>
      </c>
      <c r="D20" s="94">
        <v>81</v>
      </c>
      <c r="E20" s="94">
        <v>1.4</v>
      </c>
      <c r="F20" s="94">
        <v>34</v>
      </c>
      <c r="G20" s="94">
        <v>39</v>
      </c>
      <c r="H20" s="94">
        <v>172</v>
      </c>
      <c r="I20" s="94">
        <v>82</v>
      </c>
      <c r="J20" s="94">
        <v>0</v>
      </c>
      <c r="K20" s="94">
        <v>0</v>
      </c>
      <c r="L20" s="94">
        <v>0</v>
      </c>
      <c r="M20" s="94">
        <v>13.500000000000004</v>
      </c>
      <c r="N20" s="94">
        <v>115</v>
      </c>
      <c r="O20" s="94">
        <v>190</v>
      </c>
      <c r="P20" s="94">
        <v>47</v>
      </c>
      <c r="Q20" s="94">
        <v>380</v>
      </c>
      <c r="R20" s="94">
        <v>0</v>
      </c>
      <c r="S20" s="94">
        <v>3</v>
      </c>
      <c r="T20" s="76">
        <v>29765903.200000007</v>
      </c>
      <c r="U20" s="76" t="s">
        <v>735</v>
      </c>
      <c r="V20" s="97" t="s">
        <v>779</v>
      </c>
      <c r="W20" s="94" t="s">
        <v>740</v>
      </c>
      <c r="X20" s="94">
        <v>22</v>
      </c>
      <c r="Y20" s="66"/>
      <c r="Z20" s="94"/>
      <c r="AA20" s="94"/>
      <c r="AB20" s="66" t="s">
        <v>730</v>
      </c>
    </row>
    <row r="21" spans="1:28" ht="38.25" customHeight="1" x14ac:dyDescent="0.25">
      <c r="A21" s="94">
        <v>2</v>
      </c>
      <c r="B21" s="94" t="s">
        <v>708</v>
      </c>
      <c r="C21" s="94">
        <v>22</v>
      </c>
      <c r="D21" s="94">
        <v>85</v>
      </c>
      <c r="E21" s="94">
        <v>3.8000000000000003</v>
      </c>
      <c r="F21" s="94">
        <v>67</v>
      </c>
      <c r="G21" s="94">
        <v>2</v>
      </c>
      <c r="H21" s="94">
        <v>83</v>
      </c>
      <c r="I21" s="94">
        <v>73</v>
      </c>
      <c r="J21" s="94">
        <v>0</v>
      </c>
      <c r="K21" s="94">
        <v>0</v>
      </c>
      <c r="L21" s="94">
        <v>0</v>
      </c>
      <c r="M21" s="94">
        <v>13.999999999999998</v>
      </c>
      <c r="N21" s="94">
        <v>98</v>
      </c>
      <c r="O21" s="94">
        <v>168</v>
      </c>
      <c r="P21" s="94">
        <v>37</v>
      </c>
      <c r="Q21" s="94">
        <v>314</v>
      </c>
      <c r="R21" s="94">
        <v>1</v>
      </c>
      <c r="S21" s="94">
        <v>1</v>
      </c>
      <c r="T21" s="76">
        <v>27054172.399999995</v>
      </c>
      <c r="U21" s="76" t="s">
        <v>735</v>
      </c>
      <c r="V21" s="97" t="s">
        <v>779</v>
      </c>
      <c r="W21" s="94" t="s">
        <v>740</v>
      </c>
      <c r="X21" s="94">
        <v>23</v>
      </c>
      <c r="Y21" s="66"/>
      <c r="Z21" s="94"/>
      <c r="AA21" s="94"/>
      <c r="AB21" s="66" t="s">
        <v>730</v>
      </c>
    </row>
    <row r="22" spans="1:28" ht="38.25" customHeight="1" x14ac:dyDescent="0.25">
      <c r="A22" s="94">
        <v>3</v>
      </c>
      <c r="B22" s="94" t="s">
        <v>708</v>
      </c>
      <c r="C22" s="94">
        <v>40</v>
      </c>
      <c r="D22" s="94">
        <v>73</v>
      </c>
      <c r="E22" s="94">
        <v>9.5500000000000007</v>
      </c>
      <c r="F22" s="94">
        <v>21</v>
      </c>
      <c r="G22" s="94">
        <v>103</v>
      </c>
      <c r="H22" s="94">
        <v>73</v>
      </c>
      <c r="I22" s="94">
        <v>22</v>
      </c>
      <c r="J22" s="94">
        <v>0</v>
      </c>
      <c r="K22" s="94">
        <v>38</v>
      </c>
      <c r="L22" s="94">
        <v>0</v>
      </c>
      <c r="M22" s="94">
        <v>18.459999999999997</v>
      </c>
      <c r="N22" s="94">
        <v>62</v>
      </c>
      <c r="O22" s="94">
        <v>88</v>
      </c>
      <c r="P22" s="94">
        <v>137</v>
      </c>
      <c r="Q22" s="94">
        <v>180</v>
      </c>
      <c r="R22" s="94">
        <v>0</v>
      </c>
      <c r="S22" s="94">
        <v>0</v>
      </c>
      <c r="T22" s="76">
        <v>33960527.870000005</v>
      </c>
      <c r="U22" s="76" t="s">
        <v>735</v>
      </c>
      <c r="V22" s="97" t="s">
        <v>779</v>
      </c>
      <c r="W22" s="94" t="s">
        <v>740</v>
      </c>
      <c r="X22" s="94">
        <v>24</v>
      </c>
      <c r="Y22" s="66"/>
      <c r="Z22" s="94"/>
      <c r="AA22" s="94"/>
      <c r="AB22" s="66" t="s">
        <v>730</v>
      </c>
    </row>
    <row r="23" spans="1:28" ht="38.25" customHeight="1" x14ac:dyDescent="0.25">
      <c r="A23" s="94">
        <v>4</v>
      </c>
      <c r="B23" s="94" t="s">
        <v>708</v>
      </c>
      <c r="C23" s="94">
        <v>9</v>
      </c>
      <c r="D23" s="94">
        <v>159</v>
      </c>
      <c r="E23" s="94">
        <v>13.3</v>
      </c>
      <c r="F23" s="94">
        <v>132</v>
      </c>
      <c r="G23" s="94">
        <v>0</v>
      </c>
      <c r="H23" s="94">
        <v>163</v>
      </c>
      <c r="I23" s="94">
        <v>0</v>
      </c>
      <c r="J23" s="94">
        <v>0</v>
      </c>
      <c r="K23" s="94">
        <v>0</v>
      </c>
      <c r="L23" s="94">
        <v>4</v>
      </c>
      <c r="M23" s="94">
        <v>16.5</v>
      </c>
      <c r="N23" s="94">
        <v>234</v>
      </c>
      <c r="O23" s="94">
        <v>305</v>
      </c>
      <c r="P23" s="94">
        <v>27</v>
      </c>
      <c r="Q23" s="94">
        <v>585</v>
      </c>
      <c r="R23" s="94">
        <v>0</v>
      </c>
      <c r="S23" s="94">
        <v>3</v>
      </c>
      <c r="T23" s="76">
        <v>33836391.899999999</v>
      </c>
      <c r="U23" s="76" t="s">
        <v>735</v>
      </c>
      <c r="V23" s="97" t="s">
        <v>779</v>
      </c>
      <c r="W23" s="94" t="s">
        <v>740</v>
      </c>
      <c r="X23" s="94">
        <v>25</v>
      </c>
      <c r="Y23" s="66"/>
      <c r="Z23" s="94"/>
      <c r="AA23" s="94"/>
      <c r="AB23" s="66" t="s">
        <v>730</v>
      </c>
    </row>
    <row r="24" spans="1:28" ht="38.25" customHeight="1" x14ac:dyDescent="0.25">
      <c r="A24" s="94">
        <v>5</v>
      </c>
      <c r="B24" s="94" t="s">
        <v>708</v>
      </c>
      <c r="C24" s="94">
        <v>21</v>
      </c>
      <c r="D24" s="94">
        <v>303</v>
      </c>
      <c r="E24" s="94">
        <v>22.55</v>
      </c>
      <c r="F24" s="94">
        <v>142</v>
      </c>
      <c r="G24" s="94">
        <v>0</v>
      </c>
      <c r="H24" s="94">
        <v>272</v>
      </c>
      <c r="I24" s="94">
        <v>106</v>
      </c>
      <c r="J24" s="94">
        <v>0</v>
      </c>
      <c r="K24" s="94">
        <v>40</v>
      </c>
      <c r="L24" s="94">
        <v>0</v>
      </c>
      <c r="M24" s="94">
        <v>7.9</v>
      </c>
      <c r="N24" s="94">
        <v>147</v>
      </c>
      <c r="O24" s="94">
        <v>392</v>
      </c>
      <c r="P24" s="94">
        <v>34</v>
      </c>
      <c r="Q24" s="94">
        <v>784</v>
      </c>
      <c r="R24" s="94">
        <v>0</v>
      </c>
      <c r="S24" s="94">
        <v>2</v>
      </c>
      <c r="T24" s="76">
        <v>33417994.950000003</v>
      </c>
      <c r="U24" s="76" t="s">
        <v>735</v>
      </c>
      <c r="V24" s="97" t="s">
        <v>779</v>
      </c>
      <c r="W24" s="94" t="s">
        <v>740</v>
      </c>
      <c r="X24" s="94">
        <v>26</v>
      </c>
      <c r="Y24" s="66"/>
      <c r="Z24" s="94"/>
      <c r="AA24" s="94"/>
      <c r="AB24" s="66" t="s">
        <v>730</v>
      </c>
    </row>
    <row r="25" spans="1:28" ht="38.25" customHeight="1" x14ac:dyDescent="0.25">
      <c r="A25" s="94">
        <v>6</v>
      </c>
      <c r="B25" s="94" t="s">
        <v>540</v>
      </c>
      <c r="C25" s="94">
        <v>60</v>
      </c>
      <c r="D25" s="94">
        <v>13</v>
      </c>
      <c r="E25" s="94">
        <v>1</v>
      </c>
      <c r="F25" s="94">
        <v>6</v>
      </c>
      <c r="G25" s="94">
        <v>0</v>
      </c>
      <c r="H25" s="94">
        <v>226</v>
      </c>
      <c r="I25" s="94">
        <v>3</v>
      </c>
      <c r="J25" s="94">
        <v>0</v>
      </c>
      <c r="K25" s="94">
        <v>0</v>
      </c>
      <c r="L25" s="94">
        <v>0</v>
      </c>
      <c r="M25" s="94">
        <v>19.881500000000006</v>
      </c>
      <c r="N25" s="94">
        <v>37</v>
      </c>
      <c r="O25" s="94">
        <v>239</v>
      </c>
      <c r="P25" s="94">
        <v>0</v>
      </c>
      <c r="Q25" s="94">
        <v>472</v>
      </c>
      <c r="R25" s="94">
        <v>0</v>
      </c>
      <c r="S25" s="94">
        <v>2</v>
      </c>
      <c r="T25" s="76">
        <v>35042346.558000021</v>
      </c>
      <c r="U25" s="76" t="s">
        <v>735</v>
      </c>
      <c r="V25" s="76" t="s">
        <v>770</v>
      </c>
      <c r="W25" s="94" t="s">
        <v>740</v>
      </c>
      <c r="X25" s="94">
        <v>27</v>
      </c>
      <c r="Y25" s="66"/>
      <c r="Z25" s="94"/>
      <c r="AA25" s="94"/>
      <c r="AB25" s="66" t="s">
        <v>731</v>
      </c>
    </row>
    <row r="26" spans="1:28" x14ac:dyDescent="0.25">
      <c r="A26" s="94"/>
      <c r="B26" s="94" t="s">
        <v>741</v>
      </c>
      <c r="C26" s="94">
        <f>SUM(C20:C25)</f>
        <v>184</v>
      </c>
      <c r="D26" s="94">
        <f t="shared" ref="D26:T26" si="1">SUM(D20:D25)</f>
        <v>714</v>
      </c>
      <c r="E26" s="94">
        <f t="shared" si="1"/>
        <v>51.6</v>
      </c>
      <c r="F26" s="94">
        <f t="shared" si="1"/>
        <v>402</v>
      </c>
      <c r="G26" s="94">
        <f t="shared" si="1"/>
        <v>144</v>
      </c>
      <c r="H26" s="94">
        <f t="shared" si="1"/>
        <v>989</v>
      </c>
      <c r="I26" s="94">
        <f t="shared" si="1"/>
        <v>286</v>
      </c>
      <c r="J26" s="94">
        <f t="shared" si="1"/>
        <v>0</v>
      </c>
      <c r="K26" s="94">
        <f t="shared" si="1"/>
        <v>78</v>
      </c>
      <c r="L26" s="94">
        <f t="shared" si="1"/>
        <v>4</v>
      </c>
      <c r="M26" s="94">
        <f t="shared" si="1"/>
        <v>90.241500000000002</v>
      </c>
      <c r="N26" s="94">
        <f t="shared" si="1"/>
        <v>693</v>
      </c>
      <c r="O26" s="94">
        <f t="shared" si="1"/>
        <v>1382</v>
      </c>
      <c r="P26" s="94">
        <f t="shared" si="1"/>
        <v>282</v>
      </c>
      <c r="Q26" s="94">
        <f t="shared" si="1"/>
        <v>2715</v>
      </c>
      <c r="R26" s="94">
        <f t="shared" si="1"/>
        <v>1</v>
      </c>
      <c r="S26" s="94">
        <f t="shared" si="1"/>
        <v>11</v>
      </c>
      <c r="T26" s="94">
        <f t="shared" si="1"/>
        <v>193077336.87800002</v>
      </c>
      <c r="U26" s="94"/>
      <c r="V26" s="94"/>
      <c r="W26" s="94"/>
      <c r="X26" s="94"/>
      <c r="Y26" s="94"/>
      <c r="Z26" s="94"/>
      <c r="AA26" s="94"/>
      <c r="AB26" s="94"/>
    </row>
    <row r="29" spans="1:28" s="100" customFormat="1" x14ac:dyDescent="0.25">
      <c r="A29" s="119" t="s">
        <v>782</v>
      </c>
      <c r="B29" s="119" t="s">
        <v>704</v>
      </c>
      <c r="C29" s="118" t="s">
        <v>703</v>
      </c>
      <c r="D29" s="118" t="s">
        <v>755</v>
      </c>
      <c r="E29" s="118" t="s">
        <v>14</v>
      </c>
      <c r="F29" s="118" t="s">
        <v>15</v>
      </c>
      <c r="G29" s="118" t="s">
        <v>16</v>
      </c>
      <c r="H29" s="118"/>
      <c r="I29" s="118"/>
      <c r="J29" s="118" t="s">
        <v>17</v>
      </c>
      <c r="K29" s="118"/>
      <c r="L29" s="118"/>
      <c r="M29" s="120" t="s">
        <v>18</v>
      </c>
      <c r="N29" s="118" t="s">
        <v>19</v>
      </c>
      <c r="O29" s="118" t="s">
        <v>20</v>
      </c>
      <c r="P29" s="118" t="s">
        <v>21</v>
      </c>
      <c r="Q29" s="118" t="s">
        <v>22</v>
      </c>
      <c r="R29" s="118" t="s">
        <v>23</v>
      </c>
      <c r="S29" s="118"/>
      <c r="T29" s="120" t="s">
        <v>733</v>
      </c>
      <c r="U29" s="90"/>
      <c r="V29" s="90"/>
      <c r="W29" s="92"/>
      <c r="X29" s="92"/>
      <c r="Y29" s="92"/>
      <c r="Z29" s="92"/>
      <c r="AA29" s="92"/>
      <c r="AB29" s="92"/>
    </row>
    <row r="30" spans="1:28" s="100" customFormat="1" ht="45" x14ac:dyDescent="0.25">
      <c r="A30" s="119"/>
      <c r="B30" s="119"/>
      <c r="C30" s="118"/>
      <c r="D30" s="118"/>
      <c r="E30" s="118"/>
      <c r="F30" s="118"/>
      <c r="G30" s="90" t="s">
        <v>756</v>
      </c>
      <c r="H30" s="90" t="s">
        <v>757</v>
      </c>
      <c r="I30" s="90" t="s">
        <v>758</v>
      </c>
      <c r="J30" s="90" t="s">
        <v>759</v>
      </c>
      <c r="K30" s="90" t="s">
        <v>758</v>
      </c>
      <c r="L30" s="90" t="s">
        <v>760</v>
      </c>
      <c r="M30" s="120"/>
      <c r="N30" s="118"/>
      <c r="O30" s="118"/>
      <c r="P30" s="118"/>
      <c r="Q30" s="118"/>
      <c r="R30" s="92" t="s">
        <v>31</v>
      </c>
      <c r="S30" s="92" t="s">
        <v>32</v>
      </c>
      <c r="T30" s="120"/>
      <c r="U30" s="90" t="s">
        <v>780</v>
      </c>
      <c r="V30" s="90" t="s">
        <v>781</v>
      </c>
      <c r="W30" s="90" t="s">
        <v>736</v>
      </c>
      <c r="X30" s="90" t="s">
        <v>34</v>
      </c>
      <c r="Y30" s="92" t="s">
        <v>699</v>
      </c>
      <c r="Z30" s="92" t="s">
        <v>700</v>
      </c>
      <c r="AA30" s="92" t="s">
        <v>701</v>
      </c>
      <c r="AB30" s="92" t="s">
        <v>702</v>
      </c>
    </row>
    <row r="31" spans="1:28" ht="45" x14ac:dyDescent="0.25">
      <c r="A31" s="87">
        <v>1</v>
      </c>
      <c r="B31" s="87" t="s">
        <v>540</v>
      </c>
      <c r="C31" s="94">
        <v>31</v>
      </c>
      <c r="D31" s="94">
        <v>21</v>
      </c>
      <c r="E31" s="94">
        <v>0.44</v>
      </c>
      <c r="F31" s="94">
        <v>5</v>
      </c>
      <c r="G31" s="94">
        <v>0</v>
      </c>
      <c r="H31" s="94">
        <v>228</v>
      </c>
      <c r="I31" s="94">
        <v>0</v>
      </c>
      <c r="J31" s="94">
        <v>0</v>
      </c>
      <c r="K31" s="94">
        <v>15</v>
      </c>
      <c r="L31" s="94">
        <v>0</v>
      </c>
      <c r="M31" s="94">
        <v>18.120000000000005</v>
      </c>
      <c r="N31" s="94">
        <v>23</v>
      </c>
      <c r="O31" s="94">
        <v>264</v>
      </c>
      <c r="P31" s="94">
        <v>34</v>
      </c>
      <c r="Q31" s="94">
        <v>456</v>
      </c>
      <c r="R31" s="94">
        <v>0</v>
      </c>
      <c r="S31" s="94">
        <v>0</v>
      </c>
      <c r="T31" s="76">
        <v>33020899.560000002</v>
      </c>
      <c r="U31" s="82" t="s">
        <v>735</v>
      </c>
      <c r="V31" s="82" t="s">
        <v>770</v>
      </c>
      <c r="W31" s="87" t="s">
        <v>740</v>
      </c>
      <c r="X31" s="87">
        <v>28</v>
      </c>
      <c r="Y31" s="86"/>
      <c r="Z31" s="87"/>
      <c r="AA31" s="87"/>
      <c r="AB31" s="86" t="s">
        <v>732</v>
      </c>
    </row>
    <row r="32" spans="1:28" ht="45" x14ac:dyDescent="0.25">
      <c r="A32" s="87">
        <v>2</v>
      </c>
      <c r="B32" s="87" t="s">
        <v>540</v>
      </c>
      <c r="C32" s="94">
        <v>32</v>
      </c>
      <c r="D32" s="94">
        <v>0</v>
      </c>
      <c r="E32" s="94">
        <v>0</v>
      </c>
      <c r="F32" s="94">
        <v>0</v>
      </c>
      <c r="G32" s="94">
        <v>0</v>
      </c>
      <c r="H32" s="94">
        <v>172</v>
      </c>
      <c r="I32" s="94">
        <v>0</v>
      </c>
      <c r="J32" s="94">
        <v>0</v>
      </c>
      <c r="K32" s="94">
        <v>15</v>
      </c>
      <c r="L32" s="94">
        <v>0</v>
      </c>
      <c r="M32" s="94">
        <v>17.160000000000004</v>
      </c>
      <c r="N32" s="94">
        <v>47</v>
      </c>
      <c r="O32" s="94">
        <v>187</v>
      </c>
      <c r="P32" s="94">
        <v>0</v>
      </c>
      <c r="Q32" s="94">
        <v>344</v>
      </c>
      <c r="R32" s="94">
        <v>0</v>
      </c>
      <c r="S32" s="94">
        <v>0</v>
      </c>
      <c r="T32" s="76">
        <v>28678710.119999994</v>
      </c>
      <c r="U32" s="82" t="s">
        <v>735</v>
      </c>
      <c r="V32" s="82" t="s">
        <v>770</v>
      </c>
      <c r="W32" s="87" t="s">
        <v>740</v>
      </c>
      <c r="X32" s="87">
        <v>29</v>
      </c>
      <c r="Y32" s="86"/>
      <c r="Z32" s="87"/>
      <c r="AA32" s="87"/>
      <c r="AB32" s="86" t="s">
        <v>732</v>
      </c>
    </row>
    <row r="33" spans="1:28" ht="45" x14ac:dyDescent="0.25">
      <c r="A33" s="87">
        <v>3</v>
      </c>
      <c r="B33" s="87" t="s">
        <v>540</v>
      </c>
      <c r="C33" s="94">
        <v>15</v>
      </c>
      <c r="D33" s="94">
        <v>3</v>
      </c>
      <c r="E33" s="94">
        <v>0</v>
      </c>
      <c r="F33" s="94">
        <v>0</v>
      </c>
      <c r="G33" s="94">
        <v>0</v>
      </c>
      <c r="H33" s="94">
        <v>144</v>
      </c>
      <c r="I33" s="94">
        <v>0</v>
      </c>
      <c r="J33" s="94">
        <v>0</v>
      </c>
      <c r="K33" s="94">
        <v>8</v>
      </c>
      <c r="L33" s="94">
        <v>0</v>
      </c>
      <c r="M33" s="94">
        <v>16.5</v>
      </c>
      <c r="N33" s="94">
        <v>34</v>
      </c>
      <c r="O33" s="94">
        <v>155</v>
      </c>
      <c r="P33" s="94">
        <v>0</v>
      </c>
      <c r="Q33" s="94">
        <v>304</v>
      </c>
      <c r="R33" s="94">
        <v>0</v>
      </c>
      <c r="S33" s="94">
        <v>0</v>
      </c>
      <c r="T33" s="76">
        <v>26626059.000000004</v>
      </c>
      <c r="U33" s="82" t="s">
        <v>735</v>
      </c>
      <c r="V33" s="82" t="s">
        <v>770</v>
      </c>
      <c r="W33" s="87" t="s">
        <v>740</v>
      </c>
      <c r="X33" s="87">
        <v>30</v>
      </c>
      <c r="Y33" s="86"/>
      <c r="Z33" s="87"/>
      <c r="AA33" s="87"/>
      <c r="AB33" s="86" t="s">
        <v>732</v>
      </c>
    </row>
    <row r="34" spans="1:28" ht="45" x14ac:dyDescent="0.25">
      <c r="A34" s="87">
        <v>4</v>
      </c>
      <c r="B34" s="87" t="s">
        <v>540</v>
      </c>
      <c r="C34" s="94">
        <v>31</v>
      </c>
      <c r="D34" s="94">
        <v>192</v>
      </c>
      <c r="E34" s="94">
        <v>34.678000000000004</v>
      </c>
      <c r="F34" s="94">
        <v>192</v>
      </c>
      <c r="G34" s="94">
        <v>0</v>
      </c>
      <c r="H34" s="94">
        <v>72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21</v>
      </c>
      <c r="O34" s="94">
        <v>191</v>
      </c>
      <c r="P34" s="94">
        <v>0</v>
      </c>
      <c r="Q34" s="94">
        <v>384</v>
      </c>
      <c r="R34" s="94">
        <v>0</v>
      </c>
      <c r="S34" s="94">
        <v>0</v>
      </c>
      <c r="T34" s="76">
        <v>13688416.614000002</v>
      </c>
      <c r="U34" s="82" t="s">
        <v>735</v>
      </c>
      <c r="V34" s="82" t="s">
        <v>770</v>
      </c>
      <c r="W34" s="87" t="s">
        <v>740</v>
      </c>
      <c r="X34" s="87">
        <v>31</v>
      </c>
      <c r="Y34" s="86"/>
      <c r="Z34" s="87"/>
      <c r="AA34" s="87"/>
      <c r="AB34" s="86" t="s">
        <v>732</v>
      </c>
    </row>
    <row r="35" spans="1:28" ht="27.75" customHeight="1" x14ac:dyDescent="0.25">
      <c r="A35" s="87"/>
      <c r="B35" s="94" t="s">
        <v>741</v>
      </c>
      <c r="C35" s="87">
        <f>SUM(C31:C34)</f>
        <v>109</v>
      </c>
      <c r="D35" s="87">
        <f t="shared" ref="D35:T35" si="2">SUM(D31:D34)</f>
        <v>216</v>
      </c>
      <c r="E35" s="87">
        <f t="shared" si="2"/>
        <v>35.118000000000002</v>
      </c>
      <c r="F35" s="87">
        <f t="shared" si="2"/>
        <v>197</v>
      </c>
      <c r="G35" s="87">
        <f t="shared" si="2"/>
        <v>0</v>
      </c>
      <c r="H35" s="87">
        <f t="shared" si="2"/>
        <v>616</v>
      </c>
      <c r="I35" s="87">
        <f t="shared" si="2"/>
        <v>0</v>
      </c>
      <c r="J35" s="87">
        <f t="shared" si="2"/>
        <v>0</v>
      </c>
      <c r="K35" s="87">
        <f t="shared" si="2"/>
        <v>38</v>
      </c>
      <c r="L35" s="87">
        <f t="shared" si="2"/>
        <v>0</v>
      </c>
      <c r="M35" s="87">
        <f t="shared" si="2"/>
        <v>51.780000000000008</v>
      </c>
      <c r="N35" s="87">
        <f t="shared" si="2"/>
        <v>125</v>
      </c>
      <c r="O35" s="87">
        <f t="shared" si="2"/>
        <v>797</v>
      </c>
      <c r="P35" s="87">
        <f t="shared" si="2"/>
        <v>34</v>
      </c>
      <c r="Q35" s="87">
        <f t="shared" si="2"/>
        <v>1488</v>
      </c>
      <c r="R35" s="87">
        <f t="shared" si="2"/>
        <v>0</v>
      </c>
      <c r="S35" s="87">
        <f t="shared" si="2"/>
        <v>0</v>
      </c>
      <c r="T35" s="87">
        <f t="shared" si="2"/>
        <v>102014085.294</v>
      </c>
      <c r="U35" s="87"/>
      <c r="V35" s="87"/>
      <c r="W35" s="87"/>
      <c r="X35" s="87"/>
      <c r="Y35" s="87"/>
      <c r="Z35" s="87"/>
      <c r="AA35" s="87"/>
      <c r="AB35" s="87"/>
    </row>
    <row r="38" spans="1:28" s="100" customFormat="1" x14ac:dyDescent="0.25">
      <c r="A38" s="119" t="s">
        <v>782</v>
      </c>
      <c r="B38" s="119" t="s">
        <v>704</v>
      </c>
      <c r="C38" s="118" t="s">
        <v>703</v>
      </c>
      <c r="D38" s="118" t="s">
        <v>755</v>
      </c>
      <c r="E38" s="118" t="s">
        <v>14</v>
      </c>
      <c r="F38" s="118" t="s">
        <v>15</v>
      </c>
      <c r="G38" s="118" t="s">
        <v>16</v>
      </c>
      <c r="H38" s="118"/>
      <c r="I38" s="118"/>
      <c r="J38" s="118" t="s">
        <v>17</v>
      </c>
      <c r="K38" s="118"/>
      <c r="L38" s="118"/>
      <c r="M38" s="120" t="s">
        <v>18</v>
      </c>
      <c r="N38" s="118" t="s">
        <v>19</v>
      </c>
      <c r="O38" s="118" t="s">
        <v>20</v>
      </c>
      <c r="P38" s="118" t="s">
        <v>21</v>
      </c>
      <c r="Q38" s="118" t="s">
        <v>22</v>
      </c>
      <c r="R38" s="118" t="s">
        <v>23</v>
      </c>
      <c r="S38" s="118"/>
      <c r="T38" s="120" t="s">
        <v>733</v>
      </c>
      <c r="U38" s="90"/>
      <c r="V38" s="90"/>
      <c r="W38" s="92"/>
      <c r="X38" s="92"/>
      <c r="Y38" s="92"/>
      <c r="Z38" s="92"/>
      <c r="AA38" s="92"/>
      <c r="AB38" s="92"/>
    </row>
    <row r="39" spans="1:28" s="100" customFormat="1" ht="45" x14ac:dyDescent="0.25">
      <c r="A39" s="119"/>
      <c r="B39" s="119"/>
      <c r="C39" s="118"/>
      <c r="D39" s="118"/>
      <c r="E39" s="118"/>
      <c r="F39" s="118"/>
      <c r="G39" s="90" t="s">
        <v>756</v>
      </c>
      <c r="H39" s="90" t="s">
        <v>757</v>
      </c>
      <c r="I39" s="90" t="s">
        <v>758</v>
      </c>
      <c r="J39" s="90" t="s">
        <v>759</v>
      </c>
      <c r="K39" s="90" t="s">
        <v>758</v>
      </c>
      <c r="L39" s="90" t="s">
        <v>760</v>
      </c>
      <c r="M39" s="120"/>
      <c r="N39" s="118"/>
      <c r="O39" s="118"/>
      <c r="P39" s="118"/>
      <c r="Q39" s="118"/>
      <c r="R39" s="92" t="s">
        <v>31</v>
      </c>
      <c r="S39" s="92" t="s">
        <v>32</v>
      </c>
      <c r="T39" s="120"/>
      <c r="U39" s="90" t="s">
        <v>780</v>
      </c>
      <c r="V39" s="90" t="s">
        <v>781</v>
      </c>
      <c r="W39" s="90" t="s">
        <v>736</v>
      </c>
      <c r="X39" s="90" t="s">
        <v>34</v>
      </c>
      <c r="Y39" s="92" t="s">
        <v>699</v>
      </c>
      <c r="Z39" s="92" t="s">
        <v>700</v>
      </c>
      <c r="AA39" s="92" t="s">
        <v>701</v>
      </c>
      <c r="AB39" s="92" t="s">
        <v>702</v>
      </c>
    </row>
    <row r="40" spans="1:28" customFormat="1" ht="36" customHeight="1" x14ac:dyDescent="0.25">
      <c r="A40" s="87">
        <v>1</v>
      </c>
      <c r="B40" s="75" t="s">
        <v>705</v>
      </c>
      <c r="C40" s="94">
        <v>16</v>
      </c>
      <c r="D40" s="94">
        <v>72</v>
      </c>
      <c r="E40" s="94">
        <v>12.6</v>
      </c>
      <c r="F40" s="94">
        <v>35</v>
      </c>
      <c r="G40" s="94">
        <v>0</v>
      </c>
      <c r="H40" s="94">
        <v>0</v>
      </c>
      <c r="I40" s="94">
        <v>145</v>
      </c>
      <c r="J40" s="94">
        <v>0</v>
      </c>
      <c r="K40" s="94">
        <v>0</v>
      </c>
      <c r="L40" s="94">
        <v>0</v>
      </c>
      <c r="M40" s="94">
        <v>11.65</v>
      </c>
      <c r="N40" s="94">
        <v>90</v>
      </c>
      <c r="O40" s="94">
        <v>217</v>
      </c>
      <c r="P40" s="94">
        <v>13</v>
      </c>
      <c r="Q40" s="94">
        <v>217</v>
      </c>
      <c r="R40" s="94">
        <v>0</v>
      </c>
      <c r="S40" s="94">
        <v>0</v>
      </c>
      <c r="T40" s="76">
        <v>25740284.400000002</v>
      </c>
      <c r="U40" s="82" t="s">
        <v>734</v>
      </c>
      <c r="V40" s="82" t="s">
        <v>749</v>
      </c>
      <c r="W40" s="87" t="s">
        <v>737</v>
      </c>
      <c r="X40" s="87">
        <v>1</v>
      </c>
      <c r="Y40" s="87"/>
      <c r="Z40" s="87"/>
      <c r="AA40" s="87"/>
      <c r="AB40" s="86" t="s">
        <v>706</v>
      </c>
    </row>
    <row r="41" spans="1:28" customFormat="1" ht="36" customHeight="1" x14ac:dyDescent="0.25">
      <c r="A41" s="87">
        <v>2</v>
      </c>
      <c r="B41" s="75" t="s">
        <v>705</v>
      </c>
      <c r="C41" s="94">
        <v>46</v>
      </c>
      <c r="D41" s="94">
        <v>157</v>
      </c>
      <c r="E41" s="94">
        <v>6.15</v>
      </c>
      <c r="F41" s="94">
        <v>75</v>
      </c>
      <c r="G41" s="94">
        <v>0</v>
      </c>
      <c r="H41" s="94">
        <v>0</v>
      </c>
      <c r="I41" s="94">
        <v>185</v>
      </c>
      <c r="J41" s="94">
        <v>0</v>
      </c>
      <c r="K41" s="94">
        <v>0</v>
      </c>
      <c r="L41" s="94">
        <v>0</v>
      </c>
      <c r="M41" s="94">
        <v>9.35</v>
      </c>
      <c r="N41" s="94">
        <v>92</v>
      </c>
      <c r="O41" s="94">
        <v>342</v>
      </c>
      <c r="P41" s="94">
        <v>23</v>
      </c>
      <c r="Q41" s="94">
        <v>342</v>
      </c>
      <c r="R41" s="94">
        <v>0</v>
      </c>
      <c r="S41" s="94">
        <v>4</v>
      </c>
      <c r="T41" s="76">
        <v>25012406.850000005</v>
      </c>
      <c r="U41" s="82" t="s">
        <v>734</v>
      </c>
      <c r="V41" s="82" t="s">
        <v>749</v>
      </c>
      <c r="W41" s="87" t="s">
        <v>737</v>
      </c>
      <c r="X41" s="87">
        <v>2</v>
      </c>
      <c r="Y41" s="87"/>
      <c r="Z41" s="87"/>
      <c r="AA41" s="87"/>
      <c r="AB41" s="86" t="s">
        <v>754</v>
      </c>
    </row>
    <row r="42" spans="1:28" customFormat="1" ht="36" customHeight="1" x14ac:dyDescent="0.25">
      <c r="A42" s="87">
        <v>3</v>
      </c>
      <c r="B42" s="75" t="s">
        <v>707</v>
      </c>
      <c r="C42" s="94">
        <v>21</v>
      </c>
      <c r="D42" s="94">
        <v>128</v>
      </c>
      <c r="E42" s="94">
        <v>12.921000000000001</v>
      </c>
      <c r="F42" s="94">
        <v>27</v>
      </c>
      <c r="G42" s="94">
        <v>0</v>
      </c>
      <c r="H42" s="94">
        <v>0</v>
      </c>
      <c r="I42" s="94">
        <v>154</v>
      </c>
      <c r="J42" s="94">
        <v>0</v>
      </c>
      <c r="K42" s="94">
        <v>20</v>
      </c>
      <c r="L42" s="94">
        <v>0</v>
      </c>
      <c r="M42" s="94">
        <v>6.52</v>
      </c>
      <c r="N42" s="94">
        <v>42</v>
      </c>
      <c r="O42" s="94">
        <v>59</v>
      </c>
      <c r="P42" s="94">
        <v>43</v>
      </c>
      <c r="Q42" s="94">
        <v>331</v>
      </c>
      <c r="R42" s="94">
        <v>0</v>
      </c>
      <c r="S42" s="94">
        <v>1</v>
      </c>
      <c r="T42" s="76">
        <v>19735737.447000001</v>
      </c>
      <c r="U42" s="82" t="s">
        <v>734</v>
      </c>
      <c r="V42" s="82" t="s">
        <v>749</v>
      </c>
      <c r="W42" s="87" t="s">
        <v>737</v>
      </c>
      <c r="X42" s="87">
        <v>3</v>
      </c>
      <c r="Y42" s="87"/>
      <c r="Z42" s="87"/>
      <c r="AA42" s="87"/>
      <c r="AB42" s="86" t="s">
        <v>706</v>
      </c>
    </row>
    <row r="43" spans="1:28" customFormat="1" ht="36" customHeight="1" x14ac:dyDescent="0.25">
      <c r="A43" s="87">
        <v>4</v>
      </c>
      <c r="B43" s="75" t="s">
        <v>708</v>
      </c>
      <c r="C43" s="94">
        <v>22</v>
      </c>
      <c r="D43" s="94">
        <v>120</v>
      </c>
      <c r="E43" s="94">
        <v>8.2000000000000011</v>
      </c>
      <c r="F43" s="94">
        <v>82</v>
      </c>
      <c r="G43" s="94">
        <v>0</v>
      </c>
      <c r="H43" s="94">
        <v>247</v>
      </c>
      <c r="I43" s="94">
        <v>5</v>
      </c>
      <c r="J43" s="94">
        <v>0</v>
      </c>
      <c r="K43" s="94">
        <v>11</v>
      </c>
      <c r="L43" s="94">
        <v>0</v>
      </c>
      <c r="M43" s="94">
        <v>6</v>
      </c>
      <c r="N43" s="94">
        <v>138</v>
      </c>
      <c r="O43" s="94">
        <v>296</v>
      </c>
      <c r="P43" s="94">
        <v>52</v>
      </c>
      <c r="Q43" s="94">
        <v>500</v>
      </c>
      <c r="R43" s="94">
        <v>0</v>
      </c>
      <c r="S43" s="94">
        <v>1</v>
      </c>
      <c r="T43" s="76">
        <v>20834333.400000006</v>
      </c>
      <c r="U43" s="82" t="s">
        <v>734</v>
      </c>
      <c r="V43" s="82" t="s">
        <v>749</v>
      </c>
      <c r="W43" s="87" t="s">
        <v>737</v>
      </c>
      <c r="X43" s="87">
        <v>4</v>
      </c>
      <c r="Y43" s="87"/>
      <c r="Z43" s="87"/>
      <c r="AA43" s="87"/>
      <c r="AB43" s="86" t="s">
        <v>706</v>
      </c>
    </row>
    <row r="44" spans="1:28" customFormat="1" ht="36" customHeight="1" x14ac:dyDescent="0.25">
      <c r="A44" s="87">
        <v>5</v>
      </c>
      <c r="B44" s="75" t="s">
        <v>708</v>
      </c>
      <c r="C44" s="94">
        <v>9</v>
      </c>
      <c r="D44" s="94">
        <v>141</v>
      </c>
      <c r="E44" s="94">
        <v>12.2</v>
      </c>
      <c r="F44" s="94">
        <v>122</v>
      </c>
      <c r="G44" s="94">
        <v>0</v>
      </c>
      <c r="H44" s="94">
        <v>18</v>
      </c>
      <c r="I44" s="94">
        <v>118</v>
      </c>
      <c r="J44" s="94">
        <v>0</v>
      </c>
      <c r="K44" s="94">
        <v>0</v>
      </c>
      <c r="L44" s="94">
        <v>0</v>
      </c>
      <c r="M44" s="94">
        <v>16.399999999999999</v>
      </c>
      <c r="N44" s="94">
        <v>136</v>
      </c>
      <c r="O44" s="94">
        <v>270</v>
      </c>
      <c r="P44" s="94">
        <v>17</v>
      </c>
      <c r="Q44" s="94">
        <v>272</v>
      </c>
      <c r="R44" s="94">
        <v>0</v>
      </c>
      <c r="S44" s="94">
        <v>2</v>
      </c>
      <c r="T44" s="76">
        <v>35214017.599999994</v>
      </c>
      <c r="U44" s="82" t="s">
        <v>734</v>
      </c>
      <c r="V44" s="82" t="s">
        <v>749</v>
      </c>
      <c r="W44" s="87" t="s">
        <v>737</v>
      </c>
      <c r="X44" s="87">
        <v>7</v>
      </c>
      <c r="Y44" s="87"/>
      <c r="Z44" s="87"/>
      <c r="AA44" s="87"/>
      <c r="AB44" s="86" t="s">
        <v>706</v>
      </c>
    </row>
    <row r="45" spans="1:28" customFormat="1" ht="36" customHeight="1" x14ac:dyDescent="0.25">
      <c r="A45" s="87">
        <v>6</v>
      </c>
      <c r="B45" s="75" t="s">
        <v>708</v>
      </c>
      <c r="C45" s="94">
        <v>22</v>
      </c>
      <c r="D45" s="94">
        <v>346</v>
      </c>
      <c r="E45" s="94">
        <v>9.1</v>
      </c>
      <c r="F45" s="94">
        <v>120</v>
      </c>
      <c r="G45" s="94">
        <v>0</v>
      </c>
      <c r="H45" s="94">
        <v>435</v>
      </c>
      <c r="I45" s="94">
        <v>45</v>
      </c>
      <c r="J45" s="94">
        <v>0</v>
      </c>
      <c r="K45" s="94">
        <v>150</v>
      </c>
      <c r="L45" s="94">
        <v>0</v>
      </c>
      <c r="M45" s="94">
        <v>1</v>
      </c>
      <c r="N45" s="94">
        <v>208</v>
      </c>
      <c r="O45" s="94">
        <v>916</v>
      </c>
      <c r="P45" s="94">
        <v>17</v>
      </c>
      <c r="Q45" s="94">
        <v>1134</v>
      </c>
      <c r="R45" s="94">
        <v>0</v>
      </c>
      <c r="S45" s="94">
        <v>0</v>
      </c>
      <c r="T45" s="76">
        <v>23556791.700000003</v>
      </c>
      <c r="U45" s="82" t="s">
        <v>734</v>
      </c>
      <c r="V45" s="82" t="s">
        <v>749</v>
      </c>
      <c r="W45" s="87" t="s">
        <v>737</v>
      </c>
      <c r="X45" s="87">
        <v>8</v>
      </c>
      <c r="Y45" s="87"/>
      <c r="Z45" s="87"/>
      <c r="AA45" s="87"/>
      <c r="AB45" s="86" t="s">
        <v>706</v>
      </c>
    </row>
    <row r="46" spans="1:28" customFormat="1" ht="36" customHeight="1" x14ac:dyDescent="0.25">
      <c r="A46" s="87">
        <v>7</v>
      </c>
      <c r="B46" s="75" t="s">
        <v>540</v>
      </c>
      <c r="C46" s="94">
        <v>40</v>
      </c>
      <c r="D46" s="94">
        <v>0</v>
      </c>
      <c r="E46" s="94">
        <v>0</v>
      </c>
      <c r="F46" s="94">
        <v>0</v>
      </c>
      <c r="G46" s="94">
        <v>0</v>
      </c>
      <c r="H46" s="94">
        <v>180</v>
      </c>
      <c r="I46" s="94">
        <v>0</v>
      </c>
      <c r="J46" s="94">
        <v>0</v>
      </c>
      <c r="K46" s="94">
        <v>0</v>
      </c>
      <c r="L46" s="94">
        <v>0</v>
      </c>
      <c r="M46" s="94">
        <v>20.149999999999991</v>
      </c>
      <c r="N46" s="94">
        <v>68</v>
      </c>
      <c r="O46" s="94">
        <v>80</v>
      </c>
      <c r="P46" s="94">
        <v>2</v>
      </c>
      <c r="Q46" s="94">
        <v>360</v>
      </c>
      <c r="R46" s="94">
        <v>0</v>
      </c>
      <c r="S46" s="94">
        <v>0</v>
      </c>
      <c r="T46" s="76">
        <v>34897230.199999996</v>
      </c>
      <c r="U46" s="82" t="s">
        <v>734</v>
      </c>
      <c r="V46" s="82" t="s">
        <v>749</v>
      </c>
      <c r="W46" s="87" t="s">
        <v>737</v>
      </c>
      <c r="X46" s="87">
        <v>16</v>
      </c>
      <c r="Y46" s="86"/>
      <c r="Z46" s="87"/>
      <c r="AA46" s="87"/>
      <c r="AB46" s="86" t="s">
        <v>706</v>
      </c>
    </row>
    <row r="47" spans="1:28" customFormat="1" ht="36" customHeight="1" x14ac:dyDescent="0.25">
      <c r="A47" s="87">
        <v>8</v>
      </c>
      <c r="B47" s="75" t="s">
        <v>705</v>
      </c>
      <c r="C47" s="94">
        <v>57</v>
      </c>
      <c r="D47" s="94">
        <v>431</v>
      </c>
      <c r="E47" s="94">
        <v>46.350000000000016</v>
      </c>
      <c r="F47" s="94">
        <v>227</v>
      </c>
      <c r="G47" s="94">
        <v>0</v>
      </c>
      <c r="H47" s="94">
        <v>0</v>
      </c>
      <c r="I47" s="94">
        <v>28</v>
      </c>
      <c r="J47" s="94">
        <v>0</v>
      </c>
      <c r="K47" s="94">
        <v>0</v>
      </c>
      <c r="L47" s="94">
        <v>0</v>
      </c>
      <c r="M47" s="94">
        <v>1.2</v>
      </c>
      <c r="N47" s="94">
        <v>60</v>
      </c>
      <c r="O47" s="94">
        <v>459</v>
      </c>
      <c r="P47" s="94">
        <v>52</v>
      </c>
      <c r="Q47" s="94">
        <v>459</v>
      </c>
      <c r="R47" s="94">
        <v>3</v>
      </c>
      <c r="S47" s="94">
        <v>3</v>
      </c>
      <c r="T47" s="76">
        <v>19940586.950000003</v>
      </c>
      <c r="U47" s="82" t="s">
        <v>735</v>
      </c>
      <c r="V47" s="96" t="s">
        <v>779</v>
      </c>
      <c r="W47" s="87" t="s">
        <v>740</v>
      </c>
      <c r="X47" s="87">
        <v>21</v>
      </c>
      <c r="Y47" s="86"/>
      <c r="Z47" s="87"/>
      <c r="AA47" s="87"/>
      <c r="AB47" s="86" t="s">
        <v>775</v>
      </c>
    </row>
    <row r="48" spans="1:28" s="100" customFormat="1" ht="27" customHeight="1" x14ac:dyDescent="0.25">
      <c r="A48" s="53"/>
      <c r="B48" s="53" t="s">
        <v>741</v>
      </c>
      <c r="C48" s="53">
        <f>SUM(C40:C47)</f>
        <v>233</v>
      </c>
      <c r="D48" s="53">
        <f t="shared" ref="D48:T48" si="3">SUM(D40:D47)</f>
        <v>1395</v>
      </c>
      <c r="E48" s="53">
        <f t="shared" si="3"/>
        <v>107.52100000000002</v>
      </c>
      <c r="F48" s="53">
        <f t="shared" si="3"/>
        <v>688</v>
      </c>
      <c r="G48" s="53">
        <f t="shared" si="3"/>
        <v>0</v>
      </c>
      <c r="H48" s="53">
        <f t="shared" si="3"/>
        <v>880</v>
      </c>
      <c r="I48" s="53">
        <f t="shared" si="3"/>
        <v>680</v>
      </c>
      <c r="J48" s="53">
        <f t="shared" si="3"/>
        <v>0</v>
      </c>
      <c r="K48" s="53">
        <f t="shared" si="3"/>
        <v>181</v>
      </c>
      <c r="L48" s="53">
        <f t="shared" si="3"/>
        <v>0</v>
      </c>
      <c r="M48" s="53">
        <f t="shared" si="3"/>
        <v>72.27</v>
      </c>
      <c r="N48" s="53">
        <f t="shared" si="3"/>
        <v>834</v>
      </c>
      <c r="O48" s="53">
        <f t="shared" si="3"/>
        <v>2639</v>
      </c>
      <c r="P48" s="53">
        <f t="shared" si="3"/>
        <v>219</v>
      </c>
      <c r="Q48" s="53">
        <f t="shared" si="3"/>
        <v>3615</v>
      </c>
      <c r="R48" s="53">
        <f t="shared" si="3"/>
        <v>3</v>
      </c>
      <c r="S48" s="53">
        <f t="shared" si="3"/>
        <v>11</v>
      </c>
      <c r="T48" s="53">
        <f t="shared" si="3"/>
        <v>204931388.54699999</v>
      </c>
      <c r="U48" s="53"/>
      <c r="V48" s="53"/>
      <c r="W48" s="53"/>
      <c r="X48" s="53"/>
      <c r="Y48" s="53"/>
      <c r="Z48" s="53"/>
      <c r="AA48" s="53"/>
      <c r="AB48" s="53"/>
    </row>
    <row r="53" spans="22:22" x14ac:dyDescent="0.25">
      <c r="V53" s="108">
        <f>T40+T42+T43+T44+T45+T46</f>
        <v>159978394.74700001</v>
      </c>
    </row>
    <row r="54" spans="22:22" x14ac:dyDescent="0.25">
      <c r="V54" s="108">
        <f>T41+T47</f>
        <v>44952993.800000012</v>
      </c>
    </row>
  </sheetData>
  <mergeCells count="60">
    <mergeCell ref="F1:F2"/>
    <mergeCell ref="A1:A2"/>
    <mergeCell ref="B1:B2"/>
    <mergeCell ref="C1:C2"/>
    <mergeCell ref="D1:D2"/>
    <mergeCell ref="E1:E2"/>
    <mergeCell ref="Q1:Q2"/>
    <mergeCell ref="R1:S1"/>
    <mergeCell ref="T1:T2"/>
    <mergeCell ref="A18:A19"/>
    <mergeCell ref="B18:B19"/>
    <mergeCell ref="C18:C19"/>
    <mergeCell ref="D18:D19"/>
    <mergeCell ref="E18:E19"/>
    <mergeCell ref="F18:F19"/>
    <mergeCell ref="G18:I18"/>
    <mergeCell ref="G1:I1"/>
    <mergeCell ref="J1:L1"/>
    <mergeCell ref="M1:M2"/>
    <mergeCell ref="N1:N2"/>
    <mergeCell ref="O1:O2"/>
    <mergeCell ref="P1:P2"/>
    <mergeCell ref="R18:S18"/>
    <mergeCell ref="T18:T19"/>
    <mergeCell ref="A29:A30"/>
    <mergeCell ref="B29:B30"/>
    <mergeCell ref="C29:C30"/>
    <mergeCell ref="D29:D30"/>
    <mergeCell ref="E29:E30"/>
    <mergeCell ref="F29:F30"/>
    <mergeCell ref="G29:I29"/>
    <mergeCell ref="J29:L29"/>
    <mergeCell ref="J18:L18"/>
    <mergeCell ref="M18:M19"/>
    <mergeCell ref="N18:N19"/>
    <mergeCell ref="O18:O19"/>
    <mergeCell ref="P18:P19"/>
    <mergeCell ref="Q18:Q19"/>
    <mergeCell ref="Q38:Q39"/>
    <mergeCell ref="R38:S38"/>
    <mergeCell ref="T38:T39"/>
    <mergeCell ref="G38:I38"/>
    <mergeCell ref="J38:L38"/>
    <mergeCell ref="M38:M39"/>
    <mergeCell ref="N38:N39"/>
    <mergeCell ref="O38:O39"/>
    <mergeCell ref="P38:P39"/>
    <mergeCell ref="T29:T30"/>
    <mergeCell ref="M29:M30"/>
    <mergeCell ref="N29:N30"/>
    <mergeCell ref="O29:O30"/>
    <mergeCell ref="P29:P30"/>
    <mergeCell ref="Q29:Q30"/>
    <mergeCell ref="R29:S29"/>
    <mergeCell ref="F38:F39"/>
    <mergeCell ref="A38:A39"/>
    <mergeCell ref="B38:B39"/>
    <mergeCell ref="C38:C39"/>
    <mergeCell ref="D38:D39"/>
    <mergeCell ref="E38:E3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51"/>
  <sheetViews>
    <sheetView zoomScale="90" zoomScaleNormal="90"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T3" sqref="T3:T18"/>
    </sheetView>
  </sheetViews>
  <sheetFormatPr defaultRowHeight="15" x14ac:dyDescent="0.25"/>
  <cols>
    <col min="2" max="2" width="10.5703125" customWidth="1"/>
    <col min="3" max="4" width="12.28515625" customWidth="1"/>
    <col min="5" max="5" width="11.5703125" customWidth="1"/>
    <col min="6" max="6" width="11.7109375" customWidth="1"/>
    <col min="20" max="21" width="19.7109375" customWidth="1"/>
    <col min="22" max="22" width="26.5703125" customWidth="1"/>
    <col min="23" max="23" width="12.7109375" customWidth="1"/>
    <col min="24" max="24" width="11.140625" customWidth="1"/>
    <col min="25" max="27" width="22.7109375" customWidth="1"/>
    <col min="28" max="28" width="44.42578125" customWidth="1"/>
  </cols>
  <sheetData>
    <row r="1" spans="1:28" s="67" customFormat="1" ht="15.75" customHeight="1" x14ac:dyDescent="0.25">
      <c r="A1" s="125" t="s">
        <v>555</v>
      </c>
      <c r="B1" s="126" t="s">
        <v>704</v>
      </c>
      <c r="C1" s="121" t="s">
        <v>703</v>
      </c>
      <c r="D1" s="118" t="s">
        <v>755</v>
      </c>
      <c r="E1" s="118" t="s">
        <v>14</v>
      </c>
      <c r="F1" s="118" t="s">
        <v>15</v>
      </c>
      <c r="G1" s="118" t="s">
        <v>16</v>
      </c>
      <c r="H1" s="118"/>
      <c r="I1" s="118"/>
      <c r="J1" s="118" t="s">
        <v>17</v>
      </c>
      <c r="K1" s="118"/>
      <c r="L1" s="118"/>
      <c r="M1" s="120" t="s">
        <v>18</v>
      </c>
      <c r="N1" s="118" t="s">
        <v>19</v>
      </c>
      <c r="O1" s="118" t="s">
        <v>20</v>
      </c>
      <c r="P1" s="118" t="s">
        <v>21</v>
      </c>
      <c r="Q1" s="118" t="s">
        <v>22</v>
      </c>
      <c r="R1" s="128" t="s">
        <v>23</v>
      </c>
      <c r="S1" s="128"/>
      <c r="T1" s="122" t="s">
        <v>733</v>
      </c>
      <c r="U1" s="81"/>
      <c r="V1" s="81"/>
      <c r="W1" s="69"/>
      <c r="X1" s="69"/>
    </row>
    <row r="2" spans="1:28" s="67" customFormat="1" ht="45" x14ac:dyDescent="0.25">
      <c r="A2" s="125"/>
      <c r="B2" s="126"/>
      <c r="C2" s="127"/>
      <c r="D2" s="121"/>
      <c r="E2" s="121"/>
      <c r="F2" s="121"/>
      <c r="G2" s="65" t="s">
        <v>756</v>
      </c>
      <c r="H2" s="65" t="s">
        <v>757</v>
      </c>
      <c r="I2" s="65" t="s">
        <v>758</v>
      </c>
      <c r="J2" s="65" t="s">
        <v>759</v>
      </c>
      <c r="K2" s="65" t="s">
        <v>758</v>
      </c>
      <c r="L2" s="65" t="s">
        <v>760</v>
      </c>
      <c r="M2" s="124"/>
      <c r="N2" s="121"/>
      <c r="O2" s="121"/>
      <c r="P2" s="121"/>
      <c r="Q2" s="121"/>
      <c r="R2" s="72" t="s">
        <v>31</v>
      </c>
      <c r="S2" s="72" t="s">
        <v>32</v>
      </c>
      <c r="T2" s="123"/>
      <c r="U2" s="71" t="s">
        <v>780</v>
      </c>
      <c r="V2" s="88" t="s">
        <v>781</v>
      </c>
      <c r="W2" s="26" t="s">
        <v>736</v>
      </c>
      <c r="X2" s="26" t="s">
        <v>34</v>
      </c>
      <c r="Y2" s="73" t="s">
        <v>699</v>
      </c>
      <c r="Z2" s="73" t="s">
        <v>700</v>
      </c>
      <c r="AA2" s="73" t="s">
        <v>701</v>
      </c>
      <c r="AB2" s="73" t="s">
        <v>702</v>
      </c>
    </row>
    <row r="3" spans="1:28" ht="36" customHeight="1" x14ac:dyDescent="0.25">
      <c r="A3" s="74">
        <v>1</v>
      </c>
      <c r="B3" s="75" t="s">
        <v>705</v>
      </c>
      <c r="C3" s="63">
        <v>16</v>
      </c>
      <c r="D3" s="63">
        <v>72</v>
      </c>
      <c r="E3" s="63">
        <v>12.6</v>
      </c>
      <c r="F3" s="63">
        <v>35</v>
      </c>
      <c r="G3" s="63">
        <v>0</v>
      </c>
      <c r="H3" s="63">
        <v>0</v>
      </c>
      <c r="I3" s="63">
        <v>145</v>
      </c>
      <c r="J3" s="63">
        <v>0</v>
      </c>
      <c r="K3" s="63">
        <v>0</v>
      </c>
      <c r="L3" s="63">
        <v>0</v>
      </c>
      <c r="M3" s="63">
        <v>11.65</v>
      </c>
      <c r="N3" s="63">
        <v>90</v>
      </c>
      <c r="O3" s="63">
        <v>217</v>
      </c>
      <c r="P3" s="63">
        <v>13</v>
      </c>
      <c r="Q3" s="63">
        <v>217</v>
      </c>
      <c r="R3" s="63">
        <v>0</v>
      </c>
      <c r="S3" s="63">
        <v>0</v>
      </c>
      <c r="T3" s="76">
        <v>25740284.400000002</v>
      </c>
      <c r="U3" s="82" t="s">
        <v>734</v>
      </c>
      <c r="V3" s="82" t="s">
        <v>749</v>
      </c>
      <c r="W3" s="74" t="s">
        <v>737</v>
      </c>
      <c r="X3" s="74">
        <v>1</v>
      </c>
      <c r="Y3" s="74"/>
      <c r="Z3" s="74"/>
      <c r="AA3" s="74"/>
      <c r="AB3" s="73" t="s">
        <v>706</v>
      </c>
    </row>
    <row r="4" spans="1:28" ht="36" hidden="1" customHeight="1" x14ac:dyDescent="0.25">
      <c r="A4" s="74">
        <v>2</v>
      </c>
      <c r="B4" s="75" t="s">
        <v>705</v>
      </c>
      <c r="C4" s="63">
        <v>46</v>
      </c>
      <c r="D4" s="63">
        <v>157</v>
      </c>
      <c r="E4" s="63">
        <v>6.15</v>
      </c>
      <c r="F4" s="63">
        <v>75</v>
      </c>
      <c r="G4" s="63">
        <v>0</v>
      </c>
      <c r="H4" s="63">
        <v>0</v>
      </c>
      <c r="I4" s="63">
        <v>185</v>
      </c>
      <c r="J4" s="63">
        <v>0</v>
      </c>
      <c r="K4" s="63">
        <v>0</v>
      </c>
      <c r="L4" s="63">
        <v>0</v>
      </c>
      <c r="M4" s="63">
        <v>9.35</v>
      </c>
      <c r="N4" s="63">
        <v>92</v>
      </c>
      <c r="O4" s="63">
        <v>342</v>
      </c>
      <c r="P4" s="63">
        <v>23</v>
      </c>
      <c r="Q4" s="63">
        <v>342</v>
      </c>
      <c r="R4" s="63">
        <v>0</v>
      </c>
      <c r="S4" s="63">
        <v>4</v>
      </c>
      <c r="T4" s="76">
        <v>25012406.850000005</v>
      </c>
      <c r="U4" s="82" t="s">
        <v>734</v>
      </c>
      <c r="V4" s="82" t="s">
        <v>749</v>
      </c>
      <c r="W4" s="74" t="s">
        <v>737</v>
      </c>
      <c r="X4" s="74">
        <v>2</v>
      </c>
      <c r="Y4" s="74"/>
      <c r="Z4" s="74"/>
      <c r="AA4" s="74"/>
      <c r="AB4" s="73" t="s">
        <v>754</v>
      </c>
    </row>
    <row r="5" spans="1:28" ht="36" customHeight="1" x14ac:dyDescent="0.25">
      <c r="A5" s="74">
        <v>3</v>
      </c>
      <c r="B5" s="75" t="s">
        <v>707</v>
      </c>
      <c r="C5" s="63">
        <v>21</v>
      </c>
      <c r="D5" s="63">
        <v>128</v>
      </c>
      <c r="E5" s="63">
        <v>12.921000000000001</v>
      </c>
      <c r="F5" s="63">
        <v>27</v>
      </c>
      <c r="G5" s="63">
        <v>0</v>
      </c>
      <c r="H5" s="63">
        <v>0</v>
      </c>
      <c r="I5" s="63">
        <v>154</v>
      </c>
      <c r="J5" s="63">
        <v>0</v>
      </c>
      <c r="K5" s="63">
        <v>20</v>
      </c>
      <c r="L5" s="63">
        <v>0</v>
      </c>
      <c r="M5" s="63">
        <v>6.52</v>
      </c>
      <c r="N5" s="63">
        <v>42</v>
      </c>
      <c r="O5" s="63">
        <v>59</v>
      </c>
      <c r="P5" s="63">
        <v>43</v>
      </c>
      <c r="Q5" s="63">
        <v>331</v>
      </c>
      <c r="R5" s="63">
        <v>0</v>
      </c>
      <c r="S5" s="63">
        <v>1</v>
      </c>
      <c r="T5" s="76">
        <v>19735737.447000001</v>
      </c>
      <c r="U5" s="82" t="s">
        <v>734</v>
      </c>
      <c r="V5" s="82" t="s">
        <v>749</v>
      </c>
      <c r="W5" s="74" t="s">
        <v>737</v>
      </c>
      <c r="X5" s="74">
        <v>3</v>
      </c>
      <c r="Y5" s="74"/>
      <c r="Z5" s="74"/>
      <c r="AA5" s="74"/>
      <c r="AB5" s="73" t="s">
        <v>706</v>
      </c>
    </row>
    <row r="6" spans="1:28" ht="36" customHeight="1" x14ac:dyDescent="0.25">
      <c r="A6" s="74">
        <v>4</v>
      </c>
      <c r="B6" s="75" t="s">
        <v>708</v>
      </c>
      <c r="C6" s="63">
        <v>22</v>
      </c>
      <c r="D6" s="63">
        <v>120</v>
      </c>
      <c r="E6" s="63">
        <v>8.2000000000000011</v>
      </c>
      <c r="F6" s="63">
        <v>82</v>
      </c>
      <c r="G6" s="63">
        <v>0</v>
      </c>
      <c r="H6" s="63">
        <v>247</v>
      </c>
      <c r="I6" s="63">
        <v>5</v>
      </c>
      <c r="J6" s="63">
        <v>0</v>
      </c>
      <c r="K6" s="63">
        <v>11</v>
      </c>
      <c r="L6" s="63">
        <v>0</v>
      </c>
      <c r="M6" s="63">
        <v>6</v>
      </c>
      <c r="N6" s="63">
        <v>138</v>
      </c>
      <c r="O6" s="63">
        <v>296</v>
      </c>
      <c r="P6" s="63">
        <v>52</v>
      </c>
      <c r="Q6" s="63">
        <v>500</v>
      </c>
      <c r="R6" s="63">
        <v>0</v>
      </c>
      <c r="S6" s="63">
        <v>1</v>
      </c>
      <c r="T6" s="76">
        <v>20834333.400000006</v>
      </c>
      <c r="U6" s="82" t="s">
        <v>734</v>
      </c>
      <c r="V6" s="82" t="s">
        <v>749</v>
      </c>
      <c r="W6" s="74" t="s">
        <v>737</v>
      </c>
      <c r="X6" s="74">
        <v>4</v>
      </c>
      <c r="Y6" s="74"/>
      <c r="Z6" s="74"/>
      <c r="AA6" s="74"/>
      <c r="AB6" s="73" t="s">
        <v>706</v>
      </c>
    </row>
    <row r="7" spans="1:28" ht="36" hidden="1" customHeight="1" x14ac:dyDescent="0.25">
      <c r="A7" s="74">
        <v>5</v>
      </c>
      <c r="B7" s="75" t="s">
        <v>708</v>
      </c>
      <c r="C7" s="63">
        <v>9</v>
      </c>
      <c r="D7" s="66">
        <v>20</v>
      </c>
      <c r="E7" s="66">
        <v>1.2</v>
      </c>
      <c r="F7" s="66">
        <v>11</v>
      </c>
      <c r="G7" s="66">
        <v>0</v>
      </c>
      <c r="H7" s="66">
        <v>75</v>
      </c>
      <c r="I7" s="66">
        <v>0</v>
      </c>
      <c r="J7" s="66">
        <v>0</v>
      </c>
      <c r="K7" s="66">
        <v>0</v>
      </c>
      <c r="L7" s="66">
        <v>0</v>
      </c>
      <c r="M7" s="66">
        <v>16</v>
      </c>
      <c r="N7" s="66">
        <v>57</v>
      </c>
      <c r="O7" s="66">
        <v>35</v>
      </c>
      <c r="P7" s="66">
        <v>93</v>
      </c>
      <c r="Q7" s="66">
        <v>62</v>
      </c>
      <c r="R7" s="63">
        <v>0</v>
      </c>
      <c r="S7" s="63">
        <v>0</v>
      </c>
      <c r="T7" s="76">
        <v>28541512.399999995</v>
      </c>
      <c r="U7" s="82" t="s">
        <v>734</v>
      </c>
      <c r="V7" s="82" t="s">
        <v>749</v>
      </c>
      <c r="W7" s="74" t="s">
        <v>737</v>
      </c>
      <c r="X7" s="74">
        <v>5</v>
      </c>
      <c r="Y7" s="73" t="s">
        <v>709</v>
      </c>
      <c r="Z7" s="73" t="s">
        <v>710</v>
      </c>
      <c r="AA7" s="73">
        <v>24263140</v>
      </c>
      <c r="AB7" s="73"/>
    </row>
    <row r="8" spans="1:28" ht="36" hidden="1" customHeight="1" x14ac:dyDescent="0.25">
      <c r="A8" s="74">
        <v>6</v>
      </c>
      <c r="B8" s="75" t="s">
        <v>708</v>
      </c>
      <c r="C8" s="63">
        <v>9</v>
      </c>
      <c r="D8" s="66">
        <v>120</v>
      </c>
      <c r="E8" s="66">
        <v>14.1</v>
      </c>
      <c r="F8" s="66">
        <v>121</v>
      </c>
      <c r="G8" s="66">
        <v>0</v>
      </c>
      <c r="H8" s="66">
        <v>58</v>
      </c>
      <c r="I8" s="66">
        <v>71</v>
      </c>
      <c r="J8" s="66">
        <v>0</v>
      </c>
      <c r="K8" s="66">
        <v>0</v>
      </c>
      <c r="L8" s="66">
        <v>0</v>
      </c>
      <c r="M8" s="66">
        <v>14.4</v>
      </c>
      <c r="N8" s="66">
        <v>110</v>
      </c>
      <c r="O8" s="66">
        <v>340</v>
      </c>
      <c r="P8" s="66">
        <v>30</v>
      </c>
      <c r="Q8" s="66">
        <v>258</v>
      </c>
      <c r="R8" s="63">
        <v>0</v>
      </c>
      <c r="S8" s="63">
        <v>0</v>
      </c>
      <c r="T8" s="76">
        <v>31615204.899999999</v>
      </c>
      <c r="U8" s="82" t="s">
        <v>734</v>
      </c>
      <c r="V8" s="82" t="s">
        <v>749</v>
      </c>
      <c r="W8" s="74" t="s">
        <v>737</v>
      </c>
      <c r="X8" s="74">
        <v>6</v>
      </c>
      <c r="Y8" s="73" t="s">
        <v>709</v>
      </c>
      <c r="Z8" s="73" t="s">
        <v>711</v>
      </c>
      <c r="AA8" s="73">
        <v>26876086</v>
      </c>
      <c r="AB8" s="73"/>
    </row>
    <row r="9" spans="1:28" ht="36" customHeight="1" x14ac:dyDescent="0.25">
      <c r="A9" s="74">
        <v>7</v>
      </c>
      <c r="B9" s="75" t="s">
        <v>708</v>
      </c>
      <c r="C9" s="63">
        <v>9</v>
      </c>
      <c r="D9" s="63">
        <v>141</v>
      </c>
      <c r="E9" s="63">
        <v>12.2</v>
      </c>
      <c r="F9" s="63">
        <v>122</v>
      </c>
      <c r="G9" s="63">
        <v>0</v>
      </c>
      <c r="H9" s="63">
        <v>18</v>
      </c>
      <c r="I9" s="63">
        <v>118</v>
      </c>
      <c r="J9" s="63">
        <v>0</v>
      </c>
      <c r="K9" s="63">
        <v>0</v>
      </c>
      <c r="L9" s="63">
        <v>0</v>
      </c>
      <c r="M9" s="63">
        <v>16.399999999999999</v>
      </c>
      <c r="N9" s="63">
        <v>136</v>
      </c>
      <c r="O9" s="63">
        <v>270</v>
      </c>
      <c r="P9" s="63">
        <v>17</v>
      </c>
      <c r="Q9" s="63">
        <v>272</v>
      </c>
      <c r="R9" s="63">
        <v>0</v>
      </c>
      <c r="S9" s="63">
        <v>2</v>
      </c>
      <c r="T9" s="76">
        <v>35214017.599999994</v>
      </c>
      <c r="U9" s="82" t="s">
        <v>734</v>
      </c>
      <c r="V9" s="82" t="s">
        <v>749</v>
      </c>
      <c r="W9" s="74" t="s">
        <v>737</v>
      </c>
      <c r="X9" s="74">
        <v>7</v>
      </c>
      <c r="Y9" s="74"/>
      <c r="Z9" s="74"/>
      <c r="AA9" s="74"/>
      <c r="AB9" s="73" t="s">
        <v>706</v>
      </c>
    </row>
    <row r="10" spans="1:28" ht="36" customHeight="1" x14ac:dyDescent="0.25">
      <c r="A10" s="74">
        <v>8</v>
      </c>
      <c r="B10" s="75" t="s">
        <v>708</v>
      </c>
      <c r="C10" s="63">
        <v>22</v>
      </c>
      <c r="D10" s="63">
        <v>346</v>
      </c>
      <c r="E10" s="63">
        <v>9.1</v>
      </c>
      <c r="F10" s="63">
        <v>120</v>
      </c>
      <c r="G10" s="63">
        <v>0</v>
      </c>
      <c r="H10" s="63">
        <v>435</v>
      </c>
      <c r="I10" s="63">
        <v>45</v>
      </c>
      <c r="J10" s="63">
        <v>0</v>
      </c>
      <c r="K10" s="63">
        <v>150</v>
      </c>
      <c r="L10" s="63">
        <v>0</v>
      </c>
      <c r="M10" s="63">
        <v>1</v>
      </c>
      <c r="N10" s="63">
        <v>208</v>
      </c>
      <c r="O10" s="63">
        <v>916</v>
      </c>
      <c r="P10" s="63">
        <v>17</v>
      </c>
      <c r="Q10" s="63">
        <v>1134</v>
      </c>
      <c r="R10" s="63">
        <v>0</v>
      </c>
      <c r="S10" s="63">
        <v>0</v>
      </c>
      <c r="T10" s="76">
        <v>23556791.700000003</v>
      </c>
      <c r="U10" s="82" t="s">
        <v>734</v>
      </c>
      <c r="V10" s="82" t="s">
        <v>749</v>
      </c>
      <c r="W10" s="74" t="s">
        <v>737</v>
      </c>
      <c r="X10" s="74">
        <v>8</v>
      </c>
      <c r="Y10" s="74"/>
      <c r="Z10" s="74"/>
      <c r="AA10" s="74"/>
      <c r="AB10" s="73" t="s">
        <v>706</v>
      </c>
    </row>
    <row r="11" spans="1:28" ht="36" hidden="1" customHeight="1" x14ac:dyDescent="0.25">
      <c r="A11" s="74">
        <v>9</v>
      </c>
      <c r="B11" s="75" t="s">
        <v>708</v>
      </c>
      <c r="C11" s="63">
        <v>28</v>
      </c>
      <c r="D11" s="66">
        <v>276</v>
      </c>
      <c r="E11" s="66">
        <v>10.100000000000001</v>
      </c>
      <c r="F11" s="66">
        <v>109</v>
      </c>
      <c r="G11" s="66">
        <v>0</v>
      </c>
      <c r="H11" s="66">
        <v>537</v>
      </c>
      <c r="I11" s="66">
        <v>78</v>
      </c>
      <c r="J11" s="66">
        <v>0</v>
      </c>
      <c r="K11" s="66">
        <v>0</v>
      </c>
      <c r="L11" s="66">
        <v>40</v>
      </c>
      <c r="M11" s="66">
        <v>1</v>
      </c>
      <c r="N11" s="66">
        <v>213</v>
      </c>
      <c r="O11" s="66">
        <v>807</v>
      </c>
      <c r="P11" s="66">
        <v>10</v>
      </c>
      <c r="Q11" s="66">
        <v>1240</v>
      </c>
      <c r="R11" s="63">
        <v>0</v>
      </c>
      <c r="S11" s="63">
        <v>0</v>
      </c>
      <c r="T11" s="76">
        <v>24537366.700000003</v>
      </c>
      <c r="U11" s="82" t="s">
        <v>734</v>
      </c>
      <c r="V11" s="82" t="s">
        <v>749</v>
      </c>
      <c r="W11" s="74" t="s">
        <v>737</v>
      </c>
      <c r="X11" s="74">
        <v>9</v>
      </c>
      <c r="Y11" s="73" t="s">
        <v>709</v>
      </c>
      <c r="Z11" s="73" t="s">
        <v>712</v>
      </c>
      <c r="AA11" s="73">
        <v>20859215.43</v>
      </c>
      <c r="AB11" s="73"/>
    </row>
    <row r="12" spans="1:28" ht="36" hidden="1" customHeight="1" x14ac:dyDescent="0.25">
      <c r="A12" s="74">
        <v>10</v>
      </c>
      <c r="B12" s="75" t="s">
        <v>540</v>
      </c>
      <c r="C12" s="63">
        <v>54</v>
      </c>
      <c r="D12" s="77"/>
      <c r="E12" s="64"/>
      <c r="F12" s="64"/>
      <c r="G12" s="77"/>
      <c r="H12" s="77">
        <v>162</v>
      </c>
      <c r="I12" s="77">
        <v>0</v>
      </c>
      <c r="J12" s="77">
        <v>0</v>
      </c>
      <c r="K12" s="77">
        <v>0</v>
      </c>
      <c r="L12" s="64">
        <v>0</v>
      </c>
      <c r="M12" s="64">
        <v>22.53</v>
      </c>
      <c r="N12" s="64">
        <v>69</v>
      </c>
      <c r="O12" s="64">
        <v>389</v>
      </c>
      <c r="P12" s="64">
        <v>15</v>
      </c>
      <c r="Q12" s="64">
        <v>324</v>
      </c>
      <c r="R12" s="64">
        <v>0</v>
      </c>
      <c r="S12" s="64">
        <v>0</v>
      </c>
      <c r="T12" s="76">
        <v>35163786.960000008</v>
      </c>
      <c r="U12" s="82" t="s">
        <v>738</v>
      </c>
      <c r="V12" s="82" t="s">
        <v>770</v>
      </c>
      <c r="W12" s="74" t="s">
        <v>739</v>
      </c>
      <c r="X12" s="74">
        <v>10</v>
      </c>
      <c r="Y12" s="73" t="s">
        <v>713</v>
      </c>
      <c r="Z12" s="73" t="s">
        <v>714</v>
      </c>
      <c r="AA12" s="74">
        <v>29892735</v>
      </c>
      <c r="AB12" s="73"/>
    </row>
    <row r="13" spans="1:28" ht="36" hidden="1" customHeight="1" x14ac:dyDescent="0.25">
      <c r="A13" s="74">
        <v>11</v>
      </c>
      <c r="B13" s="75" t="s">
        <v>540</v>
      </c>
      <c r="C13" s="63">
        <v>40</v>
      </c>
      <c r="D13" s="66">
        <v>0</v>
      </c>
      <c r="E13" s="66">
        <v>0</v>
      </c>
      <c r="F13" s="66">
        <v>0</v>
      </c>
      <c r="G13" s="66">
        <v>0</v>
      </c>
      <c r="H13" s="66">
        <v>94</v>
      </c>
      <c r="I13" s="66">
        <v>0</v>
      </c>
      <c r="J13" s="66">
        <v>0</v>
      </c>
      <c r="K13" s="66">
        <v>0</v>
      </c>
      <c r="L13" s="66">
        <v>0</v>
      </c>
      <c r="M13" s="66">
        <v>20.909999999999997</v>
      </c>
      <c r="N13" s="66">
        <v>45</v>
      </c>
      <c r="O13" s="66">
        <v>80</v>
      </c>
      <c r="P13" s="66">
        <v>0</v>
      </c>
      <c r="Q13" s="66">
        <v>188</v>
      </c>
      <c r="R13" s="63">
        <v>0</v>
      </c>
      <c r="S13" s="63">
        <v>0</v>
      </c>
      <c r="T13" s="76">
        <v>34162365.480000019</v>
      </c>
      <c r="U13" s="82" t="s">
        <v>734</v>
      </c>
      <c r="V13" s="82" t="s">
        <v>749</v>
      </c>
      <c r="W13" s="74" t="s">
        <v>737</v>
      </c>
      <c r="X13" s="74">
        <v>11</v>
      </c>
      <c r="Y13" s="73" t="s">
        <v>715</v>
      </c>
      <c r="Z13" s="73" t="s">
        <v>716</v>
      </c>
      <c r="AA13" s="74">
        <v>34093790</v>
      </c>
      <c r="AB13" s="73"/>
    </row>
    <row r="14" spans="1:28" ht="36" hidden="1" customHeight="1" x14ac:dyDescent="0.25">
      <c r="A14" s="74">
        <v>12</v>
      </c>
      <c r="B14" s="75" t="s">
        <v>540</v>
      </c>
      <c r="C14" s="63">
        <v>29</v>
      </c>
      <c r="D14" s="66">
        <v>0</v>
      </c>
      <c r="E14" s="66">
        <v>0</v>
      </c>
      <c r="F14" s="66">
        <v>0</v>
      </c>
      <c r="G14" s="66">
        <v>0</v>
      </c>
      <c r="H14" s="77">
        <v>137</v>
      </c>
      <c r="I14" s="77">
        <v>0</v>
      </c>
      <c r="J14" s="77">
        <v>0</v>
      </c>
      <c r="K14" s="77">
        <v>0</v>
      </c>
      <c r="L14" s="64">
        <v>0</v>
      </c>
      <c r="M14" s="64">
        <v>19.09</v>
      </c>
      <c r="N14" s="64">
        <v>37</v>
      </c>
      <c r="O14" s="64">
        <v>208</v>
      </c>
      <c r="P14" s="64">
        <v>22</v>
      </c>
      <c r="Q14" s="64">
        <v>274</v>
      </c>
      <c r="R14" s="64">
        <v>0</v>
      </c>
      <c r="S14" s="64">
        <v>0</v>
      </c>
      <c r="T14" s="76">
        <v>29785614.880000003</v>
      </c>
      <c r="U14" s="82" t="s">
        <v>738</v>
      </c>
      <c r="V14" s="82" t="s">
        <v>770</v>
      </c>
      <c r="W14" s="74" t="s">
        <v>739</v>
      </c>
      <c r="X14" s="74">
        <v>12</v>
      </c>
      <c r="Y14" s="73" t="s">
        <v>709</v>
      </c>
      <c r="Z14" s="73" t="s">
        <v>717</v>
      </c>
      <c r="AA14" s="73">
        <v>25320751</v>
      </c>
      <c r="AB14" s="73"/>
    </row>
    <row r="15" spans="1:28" ht="36" hidden="1" customHeight="1" x14ac:dyDescent="0.25">
      <c r="A15" s="74">
        <v>13</v>
      </c>
      <c r="B15" s="75" t="s">
        <v>540</v>
      </c>
      <c r="C15" s="63">
        <v>7</v>
      </c>
      <c r="D15" s="66">
        <v>0</v>
      </c>
      <c r="E15" s="66">
        <v>0</v>
      </c>
      <c r="F15" s="66">
        <v>0</v>
      </c>
      <c r="G15" s="66">
        <v>0</v>
      </c>
      <c r="H15" s="63">
        <v>139</v>
      </c>
      <c r="I15" s="63">
        <v>0</v>
      </c>
      <c r="J15" s="63">
        <v>0</v>
      </c>
      <c r="K15" s="63">
        <v>0</v>
      </c>
      <c r="L15" s="63">
        <v>0</v>
      </c>
      <c r="M15" s="63">
        <v>19.8</v>
      </c>
      <c r="N15" s="63">
        <v>20</v>
      </c>
      <c r="O15" s="63">
        <v>14</v>
      </c>
      <c r="P15" s="63">
        <v>0</v>
      </c>
      <c r="Q15" s="63">
        <v>278</v>
      </c>
      <c r="R15" s="63">
        <v>0</v>
      </c>
      <c r="S15" s="63">
        <v>0</v>
      </c>
      <c r="T15" s="76">
        <v>30068577.600000001</v>
      </c>
      <c r="U15" s="82" t="s">
        <v>738</v>
      </c>
      <c r="V15" s="82" t="s">
        <v>770</v>
      </c>
      <c r="W15" s="74" t="s">
        <v>739</v>
      </c>
      <c r="X15" s="74">
        <v>13</v>
      </c>
      <c r="Y15" s="73" t="s">
        <v>709</v>
      </c>
      <c r="Z15" s="73" t="s">
        <v>718</v>
      </c>
      <c r="AA15" s="73">
        <v>25561298.149999999</v>
      </c>
      <c r="AB15" s="73"/>
    </row>
    <row r="16" spans="1:28" ht="36" hidden="1" customHeight="1" x14ac:dyDescent="0.25">
      <c r="A16" s="74">
        <v>14</v>
      </c>
      <c r="B16" s="75" t="s">
        <v>540</v>
      </c>
      <c r="C16" s="63">
        <v>8</v>
      </c>
      <c r="D16" s="66">
        <v>0</v>
      </c>
      <c r="E16" s="66">
        <v>0</v>
      </c>
      <c r="F16" s="66">
        <v>0</v>
      </c>
      <c r="G16" s="66">
        <v>0</v>
      </c>
      <c r="H16" s="63">
        <v>101</v>
      </c>
      <c r="I16" s="63">
        <v>0</v>
      </c>
      <c r="J16" s="63">
        <v>0</v>
      </c>
      <c r="K16" s="63">
        <v>0</v>
      </c>
      <c r="L16" s="63">
        <v>0</v>
      </c>
      <c r="M16" s="63">
        <v>19.799999999999997</v>
      </c>
      <c r="N16" s="63">
        <v>18</v>
      </c>
      <c r="O16" s="63">
        <v>16</v>
      </c>
      <c r="P16" s="63">
        <v>0</v>
      </c>
      <c r="Q16" s="63">
        <v>202</v>
      </c>
      <c r="R16" s="63">
        <v>0</v>
      </c>
      <c r="S16" s="63">
        <v>0</v>
      </c>
      <c r="T16" s="76">
        <v>28722039.599999994</v>
      </c>
      <c r="U16" s="82" t="s">
        <v>738</v>
      </c>
      <c r="V16" s="82" t="s">
        <v>770</v>
      </c>
      <c r="W16" s="74" t="s">
        <v>739</v>
      </c>
      <c r="X16" s="74">
        <v>14</v>
      </c>
      <c r="Y16" s="73" t="s">
        <v>719</v>
      </c>
      <c r="Z16" s="73" t="s">
        <v>720</v>
      </c>
      <c r="AA16" s="73">
        <v>24416606</v>
      </c>
      <c r="AB16" s="73"/>
    </row>
    <row r="17" spans="1:28" ht="36" hidden="1" customHeight="1" x14ac:dyDescent="0.25">
      <c r="A17" s="74">
        <v>15</v>
      </c>
      <c r="B17" s="75" t="s">
        <v>540</v>
      </c>
      <c r="C17" s="63">
        <v>120</v>
      </c>
      <c r="D17" s="66">
        <v>0</v>
      </c>
      <c r="E17" s="66">
        <v>0</v>
      </c>
      <c r="F17" s="66">
        <v>0</v>
      </c>
      <c r="G17" s="66">
        <v>0</v>
      </c>
      <c r="H17" s="63">
        <v>257</v>
      </c>
      <c r="I17" s="63">
        <v>0</v>
      </c>
      <c r="J17" s="63">
        <v>0</v>
      </c>
      <c r="K17" s="63">
        <v>0</v>
      </c>
      <c r="L17" s="63">
        <v>0</v>
      </c>
      <c r="M17" s="63">
        <v>17.609999999999982</v>
      </c>
      <c r="N17" s="63">
        <v>94</v>
      </c>
      <c r="O17" s="63">
        <v>966</v>
      </c>
      <c r="P17" s="63">
        <v>34</v>
      </c>
      <c r="Q17" s="63">
        <v>514</v>
      </c>
      <c r="R17" s="63">
        <v>0</v>
      </c>
      <c r="S17" s="63">
        <v>0</v>
      </c>
      <c r="T17" s="76">
        <v>33330658.519999962</v>
      </c>
      <c r="U17" s="82" t="s">
        <v>738</v>
      </c>
      <c r="V17" s="82" t="s">
        <v>770</v>
      </c>
      <c r="W17" s="74" t="s">
        <v>739</v>
      </c>
      <c r="X17" s="74">
        <v>15</v>
      </c>
      <c r="Y17" s="73" t="s">
        <v>721</v>
      </c>
      <c r="Z17" s="73" t="s">
        <v>722</v>
      </c>
      <c r="AA17" s="73">
        <v>28334393.210000001</v>
      </c>
      <c r="AB17" s="73"/>
    </row>
    <row r="18" spans="1:28" ht="36" customHeight="1" x14ac:dyDescent="0.25">
      <c r="A18" s="74">
        <v>16</v>
      </c>
      <c r="B18" s="75" t="s">
        <v>540</v>
      </c>
      <c r="C18" s="63">
        <v>40</v>
      </c>
      <c r="D18" s="63">
        <v>0</v>
      </c>
      <c r="E18" s="63">
        <v>0</v>
      </c>
      <c r="F18" s="63">
        <v>0</v>
      </c>
      <c r="G18" s="63">
        <v>0</v>
      </c>
      <c r="H18" s="63">
        <v>180</v>
      </c>
      <c r="I18" s="63">
        <v>0</v>
      </c>
      <c r="J18" s="63">
        <v>0</v>
      </c>
      <c r="K18" s="63">
        <v>0</v>
      </c>
      <c r="L18" s="63">
        <v>0</v>
      </c>
      <c r="M18" s="63">
        <v>20.149999999999991</v>
      </c>
      <c r="N18" s="63">
        <v>68</v>
      </c>
      <c r="O18" s="63">
        <v>80</v>
      </c>
      <c r="P18" s="63">
        <v>2</v>
      </c>
      <c r="Q18" s="63">
        <v>360</v>
      </c>
      <c r="R18" s="63">
        <v>0</v>
      </c>
      <c r="S18" s="63">
        <v>0</v>
      </c>
      <c r="T18" s="76">
        <v>34897230.199999996</v>
      </c>
      <c r="U18" s="82" t="s">
        <v>734</v>
      </c>
      <c r="V18" s="82" t="s">
        <v>749</v>
      </c>
      <c r="W18" s="74" t="s">
        <v>737</v>
      </c>
      <c r="X18" s="74">
        <v>16</v>
      </c>
      <c r="Y18" s="73"/>
      <c r="Z18" s="74"/>
      <c r="AA18" s="74"/>
      <c r="AB18" s="73" t="s">
        <v>706</v>
      </c>
    </row>
    <row r="19" spans="1:28" ht="36" hidden="1" customHeight="1" x14ac:dyDescent="0.25">
      <c r="A19" s="74">
        <v>17</v>
      </c>
      <c r="B19" s="75" t="s">
        <v>540</v>
      </c>
      <c r="C19" s="63">
        <v>58</v>
      </c>
      <c r="D19" s="63">
        <v>0</v>
      </c>
      <c r="E19" s="63">
        <v>0</v>
      </c>
      <c r="F19" s="63">
        <v>0</v>
      </c>
      <c r="G19" s="63">
        <v>0</v>
      </c>
      <c r="H19" s="63">
        <v>160</v>
      </c>
      <c r="I19" s="63"/>
      <c r="J19" s="63"/>
      <c r="K19" s="63"/>
      <c r="L19" s="63"/>
      <c r="M19" s="63">
        <v>16.78</v>
      </c>
      <c r="N19" s="63">
        <v>72</v>
      </c>
      <c r="O19" s="63">
        <v>116</v>
      </c>
      <c r="P19" s="63"/>
      <c r="Q19" s="63">
        <v>320</v>
      </c>
      <c r="R19" s="63"/>
      <c r="S19" s="63"/>
      <c r="T19" s="76">
        <v>27236655</v>
      </c>
      <c r="U19" s="82" t="s">
        <v>738</v>
      </c>
      <c r="V19" s="82" t="s">
        <v>770</v>
      </c>
      <c r="W19" s="74" t="s">
        <v>739</v>
      </c>
      <c r="X19" s="74">
        <v>17</v>
      </c>
      <c r="Y19" s="73" t="s">
        <v>719</v>
      </c>
      <c r="Z19" s="73" t="s">
        <v>723</v>
      </c>
      <c r="AA19" s="73">
        <v>23153880</v>
      </c>
      <c r="AB19" s="73"/>
    </row>
    <row r="20" spans="1:28" ht="36" hidden="1" customHeight="1" x14ac:dyDescent="0.25">
      <c r="A20" s="74">
        <v>18</v>
      </c>
      <c r="B20" s="74" t="s">
        <v>540</v>
      </c>
      <c r="C20" s="63">
        <v>193</v>
      </c>
      <c r="D20" s="63">
        <v>0</v>
      </c>
      <c r="E20" s="63">
        <v>0</v>
      </c>
      <c r="F20" s="63">
        <v>0</v>
      </c>
      <c r="G20" s="63">
        <v>0</v>
      </c>
      <c r="H20" s="66">
        <v>317</v>
      </c>
      <c r="I20" s="66"/>
      <c r="J20" s="66"/>
      <c r="K20" s="66"/>
      <c r="L20" s="66"/>
      <c r="M20" s="66">
        <v>14.34</v>
      </c>
      <c r="N20" s="66">
        <v>179</v>
      </c>
      <c r="O20" s="66">
        <v>898</v>
      </c>
      <c r="P20" s="66">
        <v>71</v>
      </c>
      <c r="Q20" s="66">
        <v>634</v>
      </c>
      <c r="R20" s="63"/>
      <c r="S20" s="63"/>
      <c r="T20" s="76">
        <v>3200438.52</v>
      </c>
      <c r="U20" s="82" t="s">
        <v>734</v>
      </c>
      <c r="V20" s="82" t="s">
        <v>749</v>
      </c>
      <c r="W20" s="74" t="s">
        <v>737</v>
      </c>
      <c r="X20" s="74">
        <v>18</v>
      </c>
      <c r="Y20" s="73" t="s">
        <v>724</v>
      </c>
      <c r="Z20" s="73" t="s">
        <v>725</v>
      </c>
      <c r="AA20" s="73">
        <v>30939004</v>
      </c>
      <c r="AB20" s="73"/>
    </row>
    <row r="21" spans="1:28" ht="36" hidden="1" customHeight="1" x14ac:dyDescent="0.25">
      <c r="A21" s="74">
        <v>19</v>
      </c>
      <c r="B21" s="75" t="s">
        <v>540</v>
      </c>
      <c r="C21" s="63">
        <v>130</v>
      </c>
      <c r="D21" s="63">
        <v>0</v>
      </c>
      <c r="E21" s="63">
        <v>0</v>
      </c>
      <c r="F21" s="63">
        <v>0</v>
      </c>
      <c r="G21" s="63">
        <v>0</v>
      </c>
      <c r="H21" s="63">
        <v>263</v>
      </c>
      <c r="I21" s="63"/>
      <c r="J21" s="63"/>
      <c r="K21" s="63"/>
      <c r="L21" s="63"/>
      <c r="M21" s="63">
        <v>17.04</v>
      </c>
      <c r="N21" s="63">
        <v>105</v>
      </c>
      <c r="O21" s="63">
        <v>267</v>
      </c>
      <c r="P21" s="63"/>
      <c r="Q21" s="63">
        <v>526</v>
      </c>
      <c r="R21" s="63"/>
      <c r="S21" s="63"/>
      <c r="T21" s="76">
        <v>31454558</v>
      </c>
      <c r="U21" s="82" t="s">
        <v>738</v>
      </c>
      <c r="V21" s="82" t="s">
        <v>770</v>
      </c>
      <c r="W21" s="74" t="s">
        <v>739</v>
      </c>
      <c r="X21" s="74">
        <v>19</v>
      </c>
      <c r="Y21" s="73" t="s">
        <v>726</v>
      </c>
      <c r="Z21" s="73" t="s">
        <v>727</v>
      </c>
      <c r="AA21" s="73">
        <v>26739519</v>
      </c>
      <c r="AB21" s="73"/>
    </row>
    <row r="22" spans="1:28" ht="36" hidden="1" customHeight="1" x14ac:dyDescent="0.25">
      <c r="A22" s="74">
        <v>20</v>
      </c>
      <c r="B22" s="75" t="s">
        <v>540</v>
      </c>
      <c r="C22" s="63">
        <v>7</v>
      </c>
      <c r="D22" s="63">
        <v>0</v>
      </c>
      <c r="E22" s="63">
        <v>0</v>
      </c>
      <c r="F22" s="63">
        <v>0</v>
      </c>
      <c r="G22" s="63">
        <v>0</v>
      </c>
      <c r="H22" s="63">
        <v>91</v>
      </c>
      <c r="I22" s="63"/>
      <c r="J22" s="63"/>
      <c r="K22" s="63"/>
      <c r="L22" s="63"/>
      <c r="M22" s="63">
        <v>26.4</v>
      </c>
      <c r="N22" s="63">
        <v>13</v>
      </c>
      <c r="O22" s="63">
        <v>14</v>
      </c>
      <c r="P22" s="63"/>
      <c r="Q22" s="63">
        <v>182</v>
      </c>
      <c r="R22" s="63"/>
      <c r="S22" s="63"/>
      <c r="T22" s="76">
        <v>36714164</v>
      </c>
      <c r="U22" s="82" t="s">
        <v>738</v>
      </c>
      <c r="V22" s="82" t="s">
        <v>770</v>
      </c>
      <c r="W22" s="74" t="s">
        <v>739</v>
      </c>
      <c r="X22" s="74">
        <v>20</v>
      </c>
      <c r="Y22" s="73" t="s">
        <v>728</v>
      </c>
      <c r="Z22" s="73" t="s">
        <v>729</v>
      </c>
      <c r="AA22" s="73">
        <v>31210710.699999999</v>
      </c>
      <c r="AB22" s="73"/>
    </row>
    <row r="23" spans="1:28" ht="36" hidden="1" customHeight="1" x14ac:dyDescent="0.25">
      <c r="A23" s="74">
        <v>21</v>
      </c>
      <c r="B23" s="75" t="s">
        <v>705</v>
      </c>
      <c r="C23" s="63">
        <v>57</v>
      </c>
      <c r="D23" s="63">
        <v>431</v>
      </c>
      <c r="E23" s="63">
        <v>46.350000000000016</v>
      </c>
      <c r="F23" s="63">
        <v>227</v>
      </c>
      <c r="G23" s="63">
        <v>0</v>
      </c>
      <c r="H23" s="63">
        <v>0</v>
      </c>
      <c r="I23" s="63">
        <v>28</v>
      </c>
      <c r="J23" s="63">
        <v>0</v>
      </c>
      <c r="K23" s="63">
        <v>0</v>
      </c>
      <c r="L23" s="63">
        <v>0</v>
      </c>
      <c r="M23" s="63">
        <v>1.2</v>
      </c>
      <c r="N23" s="63">
        <v>60</v>
      </c>
      <c r="O23" s="63">
        <v>459</v>
      </c>
      <c r="P23" s="63">
        <v>52</v>
      </c>
      <c r="Q23" s="63">
        <v>459</v>
      </c>
      <c r="R23" s="63">
        <v>3</v>
      </c>
      <c r="S23" s="63">
        <v>3</v>
      </c>
      <c r="T23" s="76">
        <v>19940586.950000003</v>
      </c>
      <c r="U23" s="82" t="s">
        <v>735</v>
      </c>
      <c r="V23" s="96" t="s">
        <v>779</v>
      </c>
      <c r="W23" s="74" t="s">
        <v>740</v>
      </c>
      <c r="X23" s="74">
        <v>21</v>
      </c>
      <c r="Y23" s="73"/>
      <c r="Z23" s="74"/>
      <c r="AA23" s="74"/>
      <c r="AB23" s="73" t="s">
        <v>775</v>
      </c>
    </row>
    <row r="24" spans="1:28" ht="36" hidden="1" customHeight="1" x14ac:dyDescent="0.25">
      <c r="A24" s="74">
        <v>22</v>
      </c>
      <c r="B24" s="75" t="s">
        <v>708</v>
      </c>
      <c r="C24" s="63">
        <v>32</v>
      </c>
      <c r="D24" s="63">
        <v>81</v>
      </c>
      <c r="E24" s="63">
        <v>1.4</v>
      </c>
      <c r="F24" s="63">
        <v>34</v>
      </c>
      <c r="G24" s="63">
        <v>39</v>
      </c>
      <c r="H24" s="63">
        <v>172</v>
      </c>
      <c r="I24" s="63">
        <v>82</v>
      </c>
      <c r="J24" s="63">
        <v>0</v>
      </c>
      <c r="K24" s="63">
        <v>0</v>
      </c>
      <c r="L24" s="63">
        <v>0</v>
      </c>
      <c r="M24" s="63">
        <v>13.500000000000004</v>
      </c>
      <c r="N24" s="63">
        <v>115</v>
      </c>
      <c r="O24" s="63">
        <v>190</v>
      </c>
      <c r="P24" s="63">
        <v>47</v>
      </c>
      <c r="Q24" s="63">
        <v>380</v>
      </c>
      <c r="R24" s="63">
        <v>0</v>
      </c>
      <c r="S24" s="63">
        <v>3</v>
      </c>
      <c r="T24" s="76">
        <v>29765903.200000007</v>
      </c>
      <c r="U24" s="82" t="s">
        <v>735</v>
      </c>
      <c r="V24" s="96" t="s">
        <v>779</v>
      </c>
      <c r="W24" s="74" t="s">
        <v>740</v>
      </c>
      <c r="X24" s="74">
        <v>22</v>
      </c>
      <c r="Y24" s="73"/>
      <c r="Z24" s="74"/>
      <c r="AA24" s="74"/>
      <c r="AB24" s="73" t="s">
        <v>730</v>
      </c>
    </row>
    <row r="25" spans="1:28" ht="36" hidden="1" customHeight="1" x14ac:dyDescent="0.25">
      <c r="A25" s="74">
        <v>23</v>
      </c>
      <c r="B25" s="75" t="s">
        <v>708</v>
      </c>
      <c r="C25" s="63">
        <v>22</v>
      </c>
      <c r="D25" s="63">
        <v>85</v>
      </c>
      <c r="E25" s="63">
        <v>3.8000000000000003</v>
      </c>
      <c r="F25" s="63">
        <v>67</v>
      </c>
      <c r="G25" s="63">
        <v>2</v>
      </c>
      <c r="H25" s="63">
        <v>83</v>
      </c>
      <c r="I25" s="63">
        <v>73</v>
      </c>
      <c r="J25" s="63">
        <v>0</v>
      </c>
      <c r="K25" s="63">
        <v>0</v>
      </c>
      <c r="L25" s="63">
        <v>0</v>
      </c>
      <c r="M25" s="63">
        <v>13.999999999999998</v>
      </c>
      <c r="N25" s="63">
        <v>98</v>
      </c>
      <c r="O25" s="63">
        <v>168</v>
      </c>
      <c r="P25" s="63">
        <v>37</v>
      </c>
      <c r="Q25" s="63">
        <v>314</v>
      </c>
      <c r="R25" s="63">
        <v>1</v>
      </c>
      <c r="S25" s="63">
        <v>1</v>
      </c>
      <c r="T25" s="76">
        <v>27054172.399999995</v>
      </c>
      <c r="U25" s="82" t="s">
        <v>735</v>
      </c>
      <c r="V25" s="96" t="s">
        <v>779</v>
      </c>
      <c r="W25" s="74" t="s">
        <v>740</v>
      </c>
      <c r="X25" s="74">
        <v>23</v>
      </c>
      <c r="Y25" s="73"/>
      <c r="Z25" s="74"/>
      <c r="AA25" s="74"/>
      <c r="AB25" s="73" t="s">
        <v>730</v>
      </c>
    </row>
    <row r="26" spans="1:28" ht="36" hidden="1" customHeight="1" x14ac:dyDescent="0.25">
      <c r="A26" s="74">
        <v>24</v>
      </c>
      <c r="B26" s="75" t="s">
        <v>708</v>
      </c>
      <c r="C26" s="63">
        <v>40</v>
      </c>
      <c r="D26" s="63">
        <v>73</v>
      </c>
      <c r="E26" s="63">
        <v>9.5500000000000007</v>
      </c>
      <c r="F26" s="63">
        <v>21</v>
      </c>
      <c r="G26" s="63">
        <v>103</v>
      </c>
      <c r="H26" s="63">
        <v>73</v>
      </c>
      <c r="I26" s="63">
        <v>22</v>
      </c>
      <c r="J26" s="63">
        <v>0</v>
      </c>
      <c r="K26" s="63">
        <v>38</v>
      </c>
      <c r="L26" s="63">
        <v>0</v>
      </c>
      <c r="M26" s="63">
        <v>18.459999999999997</v>
      </c>
      <c r="N26" s="63">
        <v>62</v>
      </c>
      <c r="O26" s="63">
        <v>88</v>
      </c>
      <c r="P26" s="63">
        <v>137</v>
      </c>
      <c r="Q26" s="63">
        <v>180</v>
      </c>
      <c r="R26" s="63">
        <v>0</v>
      </c>
      <c r="S26" s="63">
        <v>0</v>
      </c>
      <c r="T26" s="76">
        <v>33960527.870000005</v>
      </c>
      <c r="U26" s="82" t="s">
        <v>735</v>
      </c>
      <c r="V26" s="96" t="s">
        <v>779</v>
      </c>
      <c r="W26" s="74" t="s">
        <v>740</v>
      </c>
      <c r="X26" s="74">
        <v>24</v>
      </c>
      <c r="Y26" s="73"/>
      <c r="Z26" s="74"/>
      <c r="AA26" s="74"/>
      <c r="AB26" s="73" t="s">
        <v>730</v>
      </c>
    </row>
    <row r="27" spans="1:28" ht="36" hidden="1" customHeight="1" x14ac:dyDescent="0.25">
      <c r="A27" s="74">
        <v>25</v>
      </c>
      <c r="B27" s="75" t="s">
        <v>708</v>
      </c>
      <c r="C27" s="63">
        <v>9</v>
      </c>
      <c r="D27" s="63">
        <v>159</v>
      </c>
      <c r="E27" s="63">
        <v>13.3</v>
      </c>
      <c r="F27" s="63">
        <v>132</v>
      </c>
      <c r="G27" s="63">
        <v>0</v>
      </c>
      <c r="H27" s="63">
        <v>163</v>
      </c>
      <c r="I27" s="63">
        <v>0</v>
      </c>
      <c r="J27" s="63">
        <v>0</v>
      </c>
      <c r="K27" s="63">
        <v>0</v>
      </c>
      <c r="L27" s="63">
        <v>4</v>
      </c>
      <c r="M27" s="63">
        <v>16.5</v>
      </c>
      <c r="N27" s="63">
        <v>234</v>
      </c>
      <c r="O27" s="63">
        <v>305</v>
      </c>
      <c r="P27" s="63">
        <v>27</v>
      </c>
      <c r="Q27" s="63">
        <v>585</v>
      </c>
      <c r="R27" s="63">
        <v>0</v>
      </c>
      <c r="S27" s="63">
        <v>3</v>
      </c>
      <c r="T27" s="76">
        <v>33836391.899999999</v>
      </c>
      <c r="U27" s="82" t="s">
        <v>735</v>
      </c>
      <c r="V27" s="96" t="s">
        <v>779</v>
      </c>
      <c r="W27" s="74" t="s">
        <v>740</v>
      </c>
      <c r="X27" s="74">
        <v>25</v>
      </c>
      <c r="Y27" s="73"/>
      <c r="Z27" s="74"/>
      <c r="AA27" s="74"/>
      <c r="AB27" s="73" t="s">
        <v>730</v>
      </c>
    </row>
    <row r="28" spans="1:28" ht="36" hidden="1" customHeight="1" x14ac:dyDescent="0.25">
      <c r="A28" s="74">
        <v>26</v>
      </c>
      <c r="B28" s="75" t="s">
        <v>708</v>
      </c>
      <c r="C28" s="63">
        <v>21</v>
      </c>
      <c r="D28" s="63">
        <v>303</v>
      </c>
      <c r="E28" s="63">
        <v>22.55</v>
      </c>
      <c r="F28" s="63">
        <v>142</v>
      </c>
      <c r="G28" s="63">
        <v>0</v>
      </c>
      <c r="H28" s="63">
        <v>272</v>
      </c>
      <c r="I28" s="63">
        <v>106</v>
      </c>
      <c r="J28" s="63">
        <v>0</v>
      </c>
      <c r="K28" s="63">
        <v>40</v>
      </c>
      <c r="L28" s="63">
        <v>0</v>
      </c>
      <c r="M28" s="63">
        <v>7.9</v>
      </c>
      <c r="N28" s="63">
        <v>147</v>
      </c>
      <c r="O28" s="63">
        <v>392</v>
      </c>
      <c r="P28" s="63">
        <v>34</v>
      </c>
      <c r="Q28" s="63">
        <v>784</v>
      </c>
      <c r="R28" s="63">
        <v>0</v>
      </c>
      <c r="S28" s="63">
        <v>2</v>
      </c>
      <c r="T28" s="76">
        <v>33417994.950000003</v>
      </c>
      <c r="U28" s="82" t="s">
        <v>735</v>
      </c>
      <c r="V28" s="96" t="s">
        <v>779</v>
      </c>
      <c r="W28" s="74" t="s">
        <v>740</v>
      </c>
      <c r="X28" s="74">
        <v>26</v>
      </c>
      <c r="Y28" s="73"/>
      <c r="Z28" s="74"/>
      <c r="AA28" s="74"/>
      <c r="AB28" s="73" t="s">
        <v>730</v>
      </c>
    </row>
    <row r="29" spans="1:28" ht="36" hidden="1" customHeight="1" x14ac:dyDescent="0.25">
      <c r="A29" s="74">
        <v>27</v>
      </c>
      <c r="B29" s="75" t="s">
        <v>540</v>
      </c>
      <c r="C29" s="63">
        <v>60</v>
      </c>
      <c r="D29" s="63">
        <v>13</v>
      </c>
      <c r="E29" s="63">
        <v>1</v>
      </c>
      <c r="F29" s="63">
        <v>6</v>
      </c>
      <c r="G29" s="63">
        <v>0</v>
      </c>
      <c r="H29" s="63">
        <v>226</v>
      </c>
      <c r="I29" s="63">
        <v>3</v>
      </c>
      <c r="J29" s="63">
        <v>0</v>
      </c>
      <c r="K29" s="63">
        <v>0</v>
      </c>
      <c r="L29" s="63">
        <v>0</v>
      </c>
      <c r="M29" s="63">
        <v>19.881500000000006</v>
      </c>
      <c r="N29" s="63">
        <v>37</v>
      </c>
      <c r="O29" s="63">
        <v>239</v>
      </c>
      <c r="P29" s="63">
        <v>0</v>
      </c>
      <c r="Q29" s="63">
        <v>472</v>
      </c>
      <c r="R29" s="63">
        <v>0</v>
      </c>
      <c r="S29" s="63">
        <v>2</v>
      </c>
      <c r="T29" s="76">
        <v>35042346.558000021</v>
      </c>
      <c r="U29" s="82" t="s">
        <v>735</v>
      </c>
      <c r="V29" s="82" t="s">
        <v>770</v>
      </c>
      <c r="W29" s="74" t="s">
        <v>740</v>
      </c>
      <c r="X29" s="74">
        <v>27</v>
      </c>
      <c r="Y29" s="73"/>
      <c r="Z29" s="74"/>
      <c r="AA29" s="74"/>
      <c r="AB29" s="73" t="s">
        <v>731</v>
      </c>
    </row>
    <row r="30" spans="1:28" ht="36" hidden="1" customHeight="1" x14ac:dyDescent="0.25">
      <c r="A30" s="74">
        <v>28</v>
      </c>
      <c r="B30" s="75" t="s">
        <v>540</v>
      </c>
      <c r="C30" s="63">
        <v>31</v>
      </c>
      <c r="D30" s="63">
        <v>21</v>
      </c>
      <c r="E30" s="63">
        <v>0.44</v>
      </c>
      <c r="F30" s="63">
        <v>5</v>
      </c>
      <c r="G30" s="63">
        <v>0</v>
      </c>
      <c r="H30" s="63">
        <v>228</v>
      </c>
      <c r="I30" s="63">
        <v>0</v>
      </c>
      <c r="J30" s="63">
        <v>0</v>
      </c>
      <c r="K30" s="63">
        <v>15</v>
      </c>
      <c r="L30" s="63">
        <v>0</v>
      </c>
      <c r="M30" s="63">
        <v>18.120000000000005</v>
      </c>
      <c r="N30" s="63">
        <v>23</v>
      </c>
      <c r="O30" s="63">
        <v>264</v>
      </c>
      <c r="P30" s="63">
        <v>34</v>
      </c>
      <c r="Q30" s="63">
        <v>456</v>
      </c>
      <c r="R30" s="63">
        <v>0</v>
      </c>
      <c r="S30" s="63">
        <v>0</v>
      </c>
      <c r="T30" s="76">
        <v>33020899.560000002</v>
      </c>
      <c r="U30" s="82" t="s">
        <v>735</v>
      </c>
      <c r="V30" s="82" t="s">
        <v>770</v>
      </c>
      <c r="W30" s="74" t="s">
        <v>740</v>
      </c>
      <c r="X30" s="74">
        <v>28</v>
      </c>
      <c r="Y30" s="73"/>
      <c r="Z30" s="74"/>
      <c r="AA30" s="74"/>
      <c r="AB30" s="73" t="s">
        <v>732</v>
      </c>
    </row>
    <row r="31" spans="1:28" ht="36" hidden="1" customHeight="1" x14ac:dyDescent="0.25">
      <c r="A31" s="74">
        <v>29</v>
      </c>
      <c r="B31" s="75" t="s">
        <v>540</v>
      </c>
      <c r="C31" s="63">
        <v>32</v>
      </c>
      <c r="D31" s="63">
        <v>0</v>
      </c>
      <c r="E31" s="63">
        <v>0</v>
      </c>
      <c r="F31" s="63">
        <v>0</v>
      </c>
      <c r="G31" s="63">
        <v>0</v>
      </c>
      <c r="H31" s="63">
        <v>172</v>
      </c>
      <c r="I31" s="63">
        <v>0</v>
      </c>
      <c r="J31" s="63">
        <v>0</v>
      </c>
      <c r="K31" s="63">
        <v>15</v>
      </c>
      <c r="L31" s="63">
        <v>0</v>
      </c>
      <c r="M31" s="63">
        <v>17.160000000000004</v>
      </c>
      <c r="N31" s="63">
        <v>47</v>
      </c>
      <c r="O31" s="63">
        <v>187</v>
      </c>
      <c r="P31" s="63">
        <v>0</v>
      </c>
      <c r="Q31" s="63">
        <v>344</v>
      </c>
      <c r="R31" s="63">
        <v>0</v>
      </c>
      <c r="S31" s="63">
        <v>0</v>
      </c>
      <c r="T31" s="76">
        <v>28678710.119999994</v>
      </c>
      <c r="U31" s="82" t="s">
        <v>735</v>
      </c>
      <c r="V31" s="82" t="s">
        <v>770</v>
      </c>
      <c r="W31" s="74" t="s">
        <v>740</v>
      </c>
      <c r="X31" s="74">
        <v>29</v>
      </c>
      <c r="Y31" s="73"/>
      <c r="Z31" s="74"/>
      <c r="AA31" s="74"/>
      <c r="AB31" s="73" t="s">
        <v>732</v>
      </c>
    </row>
    <row r="32" spans="1:28" ht="36" hidden="1" customHeight="1" x14ac:dyDescent="0.25">
      <c r="A32" s="78">
        <v>30</v>
      </c>
      <c r="B32" s="79" t="s">
        <v>540</v>
      </c>
      <c r="C32" s="63">
        <v>15</v>
      </c>
      <c r="D32" s="63">
        <v>3</v>
      </c>
      <c r="E32" s="63">
        <v>0</v>
      </c>
      <c r="F32" s="63">
        <v>0</v>
      </c>
      <c r="G32" s="63">
        <v>0</v>
      </c>
      <c r="H32" s="63">
        <v>144</v>
      </c>
      <c r="I32" s="63">
        <v>0</v>
      </c>
      <c r="J32" s="63">
        <v>0</v>
      </c>
      <c r="K32" s="63">
        <v>8</v>
      </c>
      <c r="L32" s="63">
        <v>0</v>
      </c>
      <c r="M32" s="63">
        <v>16.5</v>
      </c>
      <c r="N32" s="63">
        <v>34</v>
      </c>
      <c r="O32" s="63">
        <v>155</v>
      </c>
      <c r="P32" s="63">
        <v>0</v>
      </c>
      <c r="Q32" s="63">
        <v>304</v>
      </c>
      <c r="R32" s="63">
        <v>0</v>
      </c>
      <c r="S32" s="63">
        <v>0</v>
      </c>
      <c r="T32" s="76">
        <v>26626059.000000004</v>
      </c>
      <c r="U32" s="82" t="s">
        <v>735</v>
      </c>
      <c r="V32" s="82" t="s">
        <v>770</v>
      </c>
      <c r="W32" s="74" t="s">
        <v>740</v>
      </c>
      <c r="X32" s="74">
        <v>30</v>
      </c>
      <c r="Y32" s="73"/>
      <c r="Z32" s="74"/>
      <c r="AA32" s="74"/>
      <c r="AB32" s="73" t="s">
        <v>732</v>
      </c>
    </row>
    <row r="33" spans="1:28" ht="36" hidden="1" customHeight="1" x14ac:dyDescent="0.25">
      <c r="A33" s="78">
        <v>31</v>
      </c>
      <c r="B33" s="79" t="s">
        <v>540</v>
      </c>
      <c r="C33" s="63">
        <v>31</v>
      </c>
      <c r="D33" s="63">
        <v>192</v>
      </c>
      <c r="E33" s="63">
        <v>34.678000000000004</v>
      </c>
      <c r="F33" s="63">
        <v>192</v>
      </c>
      <c r="G33" s="63">
        <v>0</v>
      </c>
      <c r="H33" s="63">
        <v>72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21</v>
      </c>
      <c r="O33" s="63">
        <v>191</v>
      </c>
      <c r="P33" s="63">
        <v>0</v>
      </c>
      <c r="Q33" s="63">
        <v>384</v>
      </c>
      <c r="R33" s="63">
        <v>0</v>
      </c>
      <c r="S33" s="63">
        <v>0</v>
      </c>
      <c r="T33" s="76">
        <v>13688416.614000002</v>
      </c>
      <c r="U33" s="82" t="s">
        <v>735</v>
      </c>
      <c r="V33" s="82" t="s">
        <v>770</v>
      </c>
      <c r="W33" s="74" t="s">
        <v>740</v>
      </c>
      <c r="X33" s="74">
        <v>31</v>
      </c>
      <c r="Y33" s="73"/>
      <c r="Z33" s="74"/>
      <c r="AA33" s="74"/>
      <c r="AB33" s="73" t="s">
        <v>732</v>
      </c>
    </row>
    <row r="34" spans="1:28" ht="24.75" hidden="1" customHeight="1" x14ac:dyDescent="0.25">
      <c r="A34" s="80"/>
      <c r="B34" s="83" t="s">
        <v>741</v>
      </c>
      <c r="C34" s="80">
        <f>SUM(C3:C33)</f>
        <v>1218</v>
      </c>
      <c r="D34" s="80">
        <f t="shared" ref="D34:T34" si="0">SUM(D3:D33)</f>
        <v>2741</v>
      </c>
      <c r="E34" s="80">
        <f t="shared" si="0"/>
        <v>219.63900000000007</v>
      </c>
      <c r="F34" s="80">
        <f t="shared" si="0"/>
        <v>1528</v>
      </c>
      <c r="G34" s="80">
        <f t="shared" si="0"/>
        <v>144</v>
      </c>
      <c r="H34" s="80">
        <f t="shared" si="0"/>
        <v>4876</v>
      </c>
      <c r="I34" s="80">
        <f t="shared" si="0"/>
        <v>1115</v>
      </c>
      <c r="J34" s="80">
        <f t="shared" si="0"/>
        <v>0</v>
      </c>
      <c r="K34" s="80">
        <f t="shared" si="0"/>
        <v>297</v>
      </c>
      <c r="L34" s="80">
        <f t="shared" si="0"/>
        <v>44</v>
      </c>
      <c r="M34" s="80">
        <f t="shared" si="0"/>
        <v>439.99149999999997</v>
      </c>
      <c r="N34" s="80">
        <f t="shared" si="0"/>
        <v>2684</v>
      </c>
      <c r="O34" s="80">
        <f t="shared" si="0"/>
        <v>8968</v>
      </c>
      <c r="P34" s="80">
        <f t="shared" si="0"/>
        <v>810</v>
      </c>
      <c r="Q34" s="80">
        <f t="shared" si="0"/>
        <v>12820</v>
      </c>
      <c r="R34" s="80">
        <f t="shared" si="0"/>
        <v>4</v>
      </c>
      <c r="S34" s="80">
        <f t="shared" si="0"/>
        <v>22</v>
      </c>
      <c r="T34" s="80">
        <f t="shared" si="0"/>
        <v>874555753.27900004</v>
      </c>
      <c r="U34" s="80"/>
      <c r="V34" s="93"/>
      <c r="W34" s="83"/>
      <c r="X34" s="80"/>
      <c r="Y34" s="80"/>
      <c r="Z34" s="80"/>
      <c r="AA34" s="80">
        <f t="shared" ref="AA34" si="1">SUM(AA3:AA33)</f>
        <v>351661128.49000001</v>
      </c>
    </row>
    <row r="38" spans="1:28" x14ac:dyDescent="0.25">
      <c r="T38" s="113">
        <f>T5+T18</f>
        <v>54632967.647</v>
      </c>
      <c r="U38" s="113">
        <f>T3+T5+T6+T9+T10+T18</f>
        <v>159978394.74700001</v>
      </c>
      <c r="V38" s="113">
        <f>U38-T38</f>
        <v>105345427.10000001</v>
      </c>
    </row>
    <row r="39" spans="1:28" x14ac:dyDescent="0.25">
      <c r="T39">
        <f>15.99-5.46</f>
        <v>10.530000000000001</v>
      </c>
    </row>
    <row r="42" spans="1:28" s="46" customFormat="1" ht="51.75" customHeight="1" x14ac:dyDescent="0.25"/>
    <row r="43" spans="1:28" s="46" customFormat="1" ht="51.75" customHeight="1" x14ac:dyDescent="0.25"/>
    <row r="44" spans="1:28" s="46" customFormat="1" ht="27" customHeight="1" x14ac:dyDescent="0.25"/>
    <row r="45" spans="1:28" s="46" customFormat="1" ht="27" customHeight="1" x14ac:dyDescent="0.25"/>
    <row r="46" spans="1:28" s="46" customFormat="1" ht="27" customHeight="1" x14ac:dyDescent="0.25"/>
    <row r="47" spans="1:28" s="46" customFormat="1" ht="27" customHeight="1" x14ac:dyDescent="0.25"/>
    <row r="48" spans="1:28" ht="27" customHeight="1" x14ac:dyDescent="0.25"/>
    <row r="49" spans="2:2" ht="27" customHeight="1" x14ac:dyDescent="0.25">
      <c r="B49" s="84"/>
    </row>
    <row r="50" spans="2:2" x14ac:dyDescent="0.25">
      <c r="B50" s="74"/>
    </row>
    <row r="51" spans="2:2" x14ac:dyDescent="0.25">
      <c r="B51" s="74"/>
    </row>
  </sheetData>
  <autoFilter ref="A2:AB34">
    <filterColumn colId="27">
      <filters>
        <filter val="Tender Cancelled due to legal dispute and Re-tendering to be done"/>
      </filters>
    </filterColumn>
  </autoFilter>
  <mergeCells count="15">
    <mergeCell ref="T1:T2"/>
    <mergeCell ref="A1:A2"/>
    <mergeCell ref="C1:C2"/>
    <mergeCell ref="B1:B2"/>
    <mergeCell ref="M1:M2"/>
    <mergeCell ref="N1:N2"/>
    <mergeCell ref="O1:O2"/>
    <mergeCell ref="P1:P2"/>
    <mergeCell ref="Q1:Q2"/>
    <mergeCell ref="R1:S1"/>
    <mergeCell ref="D1:D2"/>
    <mergeCell ref="E1:E2"/>
    <mergeCell ref="F1:F2"/>
    <mergeCell ref="G1:I1"/>
    <mergeCell ref="J1:L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workbookViewId="0">
      <pane ySplit="4" topLeftCell="A14" activePane="bottomLeft" state="frozen"/>
      <selection pane="bottomLeft" activeCell="L15" sqref="L15"/>
    </sheetView>
  </sheetViews>
  <sheetFormatPr defaultRowHeight="15" x14ac:dyDescent="0.25"/>
  <cols>
    <col min="1" max="1" width="5.7109375" style="67" customWidth="1"/>
    <col min="2" max="2" width="18" style="67" customWidth="1"/>
    <col min="3" max="3" width="13.85546875" style="67" customWidth="1"/>
    <col min="4" max="4" width="12.28515625" style="67" customWidth="1"/>
    <col min="5" max="5" width="13.5703125" style="67" customWidth="1"/>
    <col min="6" max="7" width="11.7109375" style="67" customWidth="1"/>
    <col min="8" max="8" width="9.28515625" style="67" bestFit="1" customWidth="1"/>
    <col min="9" max="9" width="20.42578125" style="67" customWidth="1"/>
    <col min="10" max="10" width="9.28515625" style="67" bestFit="1" customWidth="1"/>
    <col min="11" max="16" width="9.5703125" style="67" bestFit="1" customWidth="1"/>
    <col min="17" max="17" width="11.5703125" style="67" bestFit="1" customWidth="1"/>
    <col min="18" max="19" width="9.28515625" style="67" bestFit="1" customWidth="1"/>
    <col min="20" max="20" width="9.5703125" style="67" bestFit="1" customWidth="1"/>
    <col min="21" max="21" width="9.28515625" style="67" bestFit="1" customWidth="1"/>
    <col min="22" max="22" width="12.140625" style="67" customWidth="1"/>
    <col min="23" max="23" width="9.85546875" style="67" customWidth="1"/>
    <col min="24" max="16384" width="9.140625" style="67"/>
  </cols>
  <sheetData>
    <row r="1" spans="1:23" x14ac:dyDescent="0.25">
      <c r="A1" s="129" t="s">
        <v>796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49"/>
      <c r="U1" s="49"/>
      <c r="V1" s="49"/>
      <c r="W1" s="49"/>
    </row>
    <row r="2" spans="1:23" ht="15" customHeight="1" x14ac:dyDescent="0.25">
      <c r="A2" s="118" t="s">
        <v>1</v>
      </c>
      <c r="B2" s="118" t="s">
        <v>3</v>
      </c>
      <c r="C2" s="118" t="s">
        <v>6</v>
      </c>
      <c r="D2" s="118" t="s">
        <v>7</v>
      </c>
      <c r="E2" s="118" t="s">
        <v>8</v>
      </c>
      <c r="F2" s="118" t="s">
        <v>10</v>
      </c>
      <c r="G2" s="118"/>
      <c r="H2" s="118" t="s">
        <v>11</v>
      </c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68"/>
    </row>
    <row r="3" spans="1:23" ht="15" customHeight="1" x14ac:dyDescent="0.25">
      <c r="A3" s="118"/>
      <c r="B3" s="118"/>
      <c r="C3" s="118"/>
      <c r="D3" s="118"/>
      <c r="E3" s="118"/>
      <c r="F3" s="118" t="s">
        <v>12</v>
      </c>
      <c r="G3" s="118"/>
      <c r="H3" s="120" t="s">
        <v>778</v>
      </c>
      <c r="I3" s="120" t="s">
        <v>798</v>
      </c>
      <c r="J3" s="120" t="s">
        <v>546</v>
      </c>
      <c r="K3" s="120" t="s">
        <v>547</v>
      </c>
      <c r="L3" s="120"/>
      <c r="M3" s="120"/>
      <c r="N3" s="120" t="s">
        <v>548</v>
      </c>
      <c r="O3" s="120"/>
      <c r="P3" s="120"/>
      <c r="Q3" s="120" t="s">
        <v>18</v>
      </c>
      <c r="R3" s="120" t="s">
        <v>19</v>
      </c>
      <c r="S3" s="120" t="s">
        <v>20</v>
      </c>
      <c r="T3" s="120" t="s">
        <v>549</v>
      </c>
      <c r="U3" s="120" t="s">
        <v>550</v>
      </c>
      <c r="V3" s="120" t="s">
        <v>23</v>
      </c>
      <c r="W3" s="120"/>
    </row>
    <row r="4" spans="1:23" ht="30" x14ac:dyDescent="0.25">
      <c r="A4" s="118"/>
      <c r="B4" s="118"/>
      <c r="C4" s="118"/>
      <c r="D4" s="118"/>
      <c r="E4" s="118"/>
      <c r="F4" s="50" t="s">
        <v>25</v>
      </c>
      <c r="G4" s="50" t="s">
        <v>26</v>
      </c>
      <c r="H4" s="120"/>
      <c r="I4" s="120"/>
      <c r="J4" s="120"/>
      <c r="K4" s="90" t="s">
        <v>777</v>
      </c>
      <c r="L4" s="90" t="s">
        <v>551</v>
      </c>
      <c r="M4" s="90" t="s">
        <v>552</v>
      </c>
      <c r="N4" s="90" t="s">
        <v>551</v>
      </c>
      <c r="O4" s="90" t="s">
        <v>552</v>
      </c>
      <c r="P4" s="90" t="s">
        <v>30</v>
      </c>
      <c r="Q4" s="120"/>
      <c r="R4" s="120"/>
      <c r="S4" s="120"/>
      <c r="T4" s="120"/>
      <c r="U4" s="120"/>
      <c r="V4" s="90" t="s">
        <v>553</v>
      </c>
      <c r="W4" s="90" t="s">
        <v>554</v>
      </c>
    </row>
    <row r="5" spans="1:23" ht="32.25" x14ac:dyDescent="0.25">
      <c r="A5" s="51">
        <v>1</v>
      </c>
      <c r="B5" s="11" t="s">
        <v>35</v>
      </c>
      <c r="C5" s="51" t="s">
        <v>37</v>
      </c>
      <c r="D5" s="51" t="s">
        <v>36</v>
      </c>
      <c r="E5" s="51" t="s">
        <v>38</v>
      </c>
      <c r="F5" s="13" t="s">
        <v>39</v>
      </c>
      <c r="G5" s="13" t="s">
        <v>40</v>
      </c>
      <c r="H5" s="51"/>
      <c r="I5" s="51"/>
      <c r="J5" s="51"/>
      <c r="K5" s="52"/>
      <c r="L5" s="52"/>
      <c r="M5" s="51">
        <v>18</v>
      </c>
      <c r="N5" s="52"/>
      <c r="O5" s="52"/>
      <c r="P5" s="52"/>
      <c r="Q5" s="62">
        <v>0.8</v>
      </c>
      <c r="R5" s="51">
        <v>11</v>
      </c>
      <c r="S5" s="61">
        <v>18</v>
      </c>
      <c r="T5" s="51">
        <v>2</v>
      </c>
      <c r="U5" s="61">
        <v>18</v>
      </c>
      <c r="V5" s="51"/>
      <c r="W5" s="51"/>
    </row>
    <row r="6" spans="1:23" ht="32.25" x14ac:dyDescent="0.25">
      <c r="A6" s="51">
        <v>2</v>
      </c>
      <c r="B6" s="11" t="s">
        <v>35</v>
      </c>
      <c r="C6" s="51" t="s">
        <v>37</v>
      </c>
      <c r="D6" s="51" t="s">
        <v>36</v>
      </c>
      <c r="E6" s="51" t="s">
        <v>41</v>
      </c>
      <c r="F6" s="13" t="s">
        <v>42</v>
      </c>
      <c r="G6" s="13" t="s">
        <v>43</v>
      </c>
      <c r="H6" s="51"/>
      <c r="I6" s="51"/>
      <c r="J6" s="51"/>
      <c r="K6" s="52"/>
      <c r="L6" s="52"/>
      <c r="M6" s="51">
        <v>7</v>
      </c>
      <c r="N6" s="52"/>
      <c r="O6" s="52"/>
      <c r="P6" s="52"/>
      <c r="Q6" s="62">
        <v>2.7</v>
      </c>
      <c r="R6" s="51">
        <v>5</v>
      </c>
      <c r="S6" s="61">
        <v>7</v>
      </c>
      <c r="T6" s="51">
        <v>1</v>
      </c>
      <c r="U6" s="61">
        <v>7</v>
      </c>
      <c r="V6" s="51"/>
      <c r="W6" s="51"/>
    </row>
    <row r="7" spans="1:23" ht="32.25" x14ac:dyDescent="0.25">
      <c r="A7" s="51">
        <v>3</v>
      </c>
      <c r="B7" s="11" t="s">
        <v>35</v>
      </c>
      <c r="C7" s="51" t="s">
        <v>37</v>
      </c>
      <c r="D7" s="51" t="s">
        <v>36</v>
      </c>
      <c r="E7" s="51" t="s">
        <v>44</v>
      </c>
      <c r="F7" s="13" t="s">
        <v>45</v>
      </c>
      <c r="G7" s="13" t="s">
        <v>46</v>
      </c>
      <c r="H7" s="51"/>
      <c r="I7" s="51"/>
      <c r="J7" s="51"/>
      <c r="K7" s="52"/>
      <c r="L7" s="52"/>
      <c r="M7" s="51">
        <v>12</v>
      </c>
      <c r="N7" s="52"/>
      <c r="O7" s="52"/>
      <c r="P7" s="52"/>
      <c r="Q7" s="62">
        <v>0.45</v>
      </c>
      <c r="R7" s="51">
        <v>8</v>
      </c>
      <c r="S7" s="61">
        <v>12</v>
      </c>
      <c r="T7" s="51">
        <v>1</v>
      </c>
      <c r="U7" s="61">
        <v>12</v>
      </c>
      <c r="V7" s="51"/>
      <c r="W7" s="51"/>
    </row>
    <row r="8" spans="1:23" ht="32.25" x14ac:dyDescent="0.25">
      <c r="A8" s="51">
        <v>4</v>
      </c>
      <c r="B8" s="11" t="s">
        <v>35</v>
      </c>
      <c r="C8" s="51" t="s">
        <v>37</v>
      </c>
      <c r="D8" s="51" t="s">
        <v>36</v>
      </c>
      <c r="E8" s="51" t="s">
        <v>47</v>
      </c>
      <c r="F8" s="13" t="s">
        <v>48</v>
      </c>
      <c r="G8" s="13" t="s">
        <v>49</v>
      </c>
      <c r="H8" s="51"/>
      <c r="I8" s="51"/>
      <c r="J8" s="51"/>
      <c r="K8" s="52"/>
      <c r="L8" s="52"/>
      <c r="M8" s="51">
        <v>11</v>
      </c>
      <c r="N8" s="52"/>
      <c r="O8" s="52"/>
      <c r="P8" s="52"/>
      <c r="Q8" s="62">
        <v>0.2</v>
      </c>
      <c r="R8" s="51">
        <v>7</v>
      </c>
      <c r="S8" s="61">
        <v>11</v>
      </c>
      <c r="T8" s="51">
        <v>1</v>
      </c>
      <c r="U8" s="61">
        <v>11</v>
      </c>
      <c r="V8" s="51"/>
      <c r="W8" s="51"/>
    </row>
    <row r="9" spans="1:23" ht="32.25" x14ac:dyDescent="0.25">
      <c r="A9" s="51">
        <v>5</v>
      </c>
      <c r="B9" s="11" t="s">
        <v>35</v>
      </c>
      <c r="C9" s="51" t="s">
        <v>37</v>
      </c>
      <c r="D9" s="51" t="s">
        <v>36</v>
      </c>
      <c r="E9" s="51" t="s">
        <v>50</v>
      </c>
      <c r="F9" s="13" t="s">
        <v>51</v>
      </c>
      <c r="G9" s="13" t="s">
        <v>52</v>
      </c>
      <c r="H9" s="51"/>
      <c r="I9" s="51"/>
      <c r="J9" s="51"/>
      <c r="K9" s="52"/>
      <c r="L9" s="52"/>
      <c r="M9" s="51">
        <v>16</v>
      </c>
      <c r="N9" s="52"/>
      <c r="O9" s="52"/>
      <c r="P9" s="52"/>
      <c r="Q9" s="62">
        <v>0.2</v>
      </c>
      <c r="R9" s="51">
        <v>9</v>
      </c>
      <c r="S9" s="61">
        <v>16</v>
      </c>
      <c r="T9" s="51"/>
      <c r="U9" s="61">
        <v>16</v>
      </c>
      <c r="V9" s="51"/>
      <c r="W9" s="51"/>
    </row>
    <row r="10" spans="1:23" ht="32.25" x14ac:dyDescent="0.25">
      <c r="A10" s="51">
        <v>6</v>
      </c>
      <c r="B10" s="11" t="s">
        <v>35</v>
      </c>
      <c r="C10" s="51" t="s">
        <v>37</v>
      </c>
      <c r="D10" s="51" t="s">
        <v>36</v>
      </c>
      <c r="E10" s="51" t="s">
        <v>53</v>
      </c>
      <c r="F10" s="13" t="s">
        <v>54</v>
      </c>
      <c r="G10" s="13" t="s">
        <v>55</v>
      </c>
      <c r="H10" s="51"/>
      <c r="I10" s="51"/>
      <c r="J10" s="51"/>
      <c r="K10" s="52"/>
      <c r="L10" s="52"/>
      <c r="M10" s="51">
        <v>17</v>
      </c>
      <c r="N10" s="52"/>
      <c r="O10" s="52"/>
      <c r="P10" s="52"/>
      <c r="Q10" s="62">
        <v>1.5</v>
      </c>
      <c r="R10" s="51">
        <v>8</v>
      </c>
      <c r="S10" s="61">
        <v>17</v>
      </c>
      <c r="T10" s="51">
        <v>1</v>
      </c>
      <c r="U10" s="61">
        <v>17</v>
      </c>
      <c r="V10" s="51"/>
      <c r="W10" s="51"/>
    </row>
    <row r="11" spans="1:23" ht="32.25" x14ac:dyDescent="0.25">
      <c r="A11" s="51">
        <v>7</v>
      </c>
      <c r="B11" s="11" t="s">
        <v>35</v>
      </c>
      <c r="C11" s="51" t="s">
        <v>37</v>
      </c>
      <c r="D11" s="51" t="s">
        <v>36</v>
      </c>
      <c r="E11" s="51" t="s">
        <v>56</v>
      </c>
      <c r="F11" s="13" t="s">
        <v>57</v>
      </c>
      <c r="G11" s="13" t="s">
        <v>58</v>
      </c>
      <c r="H11" s="51"/>
      <c r="I11" s="51"/>
      <c r="J11" s="51"/>
      <c r="K11" s="52"/>
      <c r="L11" s="52"/>
      <c r="M11" s="51">
        <v>25</v>
      </c>
      <c r="N11" s="52"/>
      <c r="O11" s="52"/>
      <c r="P11" s="52"/>
      <c r="Q11" s="62">
        <v>1.5</v>
      </c>
      <c r="R11" s="51">
        <v>17</v>
      </c>
      <c r="S11" s="61">
        <v>25</v>
      </c>
      <c r="T11" s="51">
        <v>3</v>
      </c>
      <c r="U11" s="61">
        <v>25</v>
      </c>
      <c r="V11" s="51"/>
      <c r="W11" s="51"/>
    </row>
    <row r="12" spans="1:23" ht="32.25" x14ac:dyDescent="0.25">
      <c r="A12" s="51">
        <v>8</v>
      </c>
      <c r="B12" s="11" t="s">
        <v>35</v>
      </c>
      <c r="C12" s="51" t="s">
        <v>37</v>
      </c>
      <c r="D12" s="51" t="s">
        <v>36</v>
      </c>
      <c r="E12" s="51" t="s">
        <v>59</v>
      </c>
      <c r="F12" s="13" t="s">
        <v>60</v>
      </c>
      <c r="G12" s="13" t="s">
        <v>61</v>
      </c>
      <c r="H12" s="51"/>
      <c r="I12" s="51"/>
      <c r="J12" s="51"/>
      <c r="K12" s="52"/>
      <c r="L12" s="52"/>
      <c r="M12" s="51"/>
      <c r="N12" s="52"/>
      <c r="O12" s="52"/>
      <c r="P12" s="52"/>
      <c r="Q12" s="62">
        <v>1.8</v>
      </c>
      <c r="R12" s="51"/>
      <c r="S12" s="61">
        <v>0</v>
      </c>
      <c r="T12" s="51">
        <v>1</v>
      </c>
      <c r="U12" s="61">
        <v>0</v>
      </c>
      <c r="V12" s="51"/>
      <c r="W12" s="51"/>
    </row>
    <row r="13" spans="1:23" ht="30" x14ac:dyDescent="0.25">
      <c r="A13" s="51">
        <v>9</v>
      </c>
      <c r="B13" s="11" t="s">
        <v>35</v>
      </c>
      <c r="C13" s="51" t="s">
        <v>37</v>
      </c>
      <c r="D13" s="51" t="s">
        <v>36</v>
      </c>
      <c r="E13" s="51" t="s">
        <v>62</v>
      </c>
      <c r="F13" s="13" t="s">
        <v>63</v>
      </c>
      <c r="G13" s="13" t="s">
        <v>64</v>
      </c>
      <c r="H13" s="51"/>
      <c r="I13" s="51"/>
      <c r="J13" s="51"/>
      <c r="K13" s="52"/>
      <c r="L13" s="52"/>
      <c r="M13" s="51">
        <v>39</v>
      </c>
      <c r="N13" s="52"/>
      <c r="O13" s="52"/>
      <c r="P13" s="52"/>
      <c r="Q13" s="62">
        <v>2.5</v>
      </c>
      <c r="R13" s="51">
        <v>25</v>
      </c>
      <c r="S13" s="61">
        <v>39</v>
      </c>
      <c r="T13" s="51">
        <v>3</v>
      </c>
      <c r="U13" s="61">
        <v>39</v>
      </c>
      <c r="V13" s="51"/>
      <c r="W13" s="51"/>
    </row>
    <row r="14" spans="1:23" ht="30" x14ac:dyDescent="0.25">
      <c r="A14" s="51">
        <v>10</v>
      </c>
      <c r="B14" s="15" t="s">
        <v>65</v>
      </c>
      <c r="C14" s="51" t="s">
        <v>67</v>
      </c>
      <c r="D14" s="51" t="s">
        <v>68</v>
      </c>
      <c r="E14" s="51" t="s">
        <v>69</v>
      </c>
      <c r="F14" s="16">
        <v>21.899334</v>
      </c>
      <c r="G14" s="13">
        <v>87.105791999999994</v>
      </c>
      <c r="H14" s="51">
        <v>12</v>
      </c>
      <c r="I14" s="51">
        <v>2</v>
      </c>
      <c r="J14" s="51">
        <v>5</v>
      </c>
      <c r="K14" s="52"/>
      <c r="L14" s="52"/>
      <c r="M14" s="51"/>
      <c r="N14" s="52"/>
      <c r="O14" s="52"/>
      <c r="P14" s="52"/>
      <c r="Q14" s="52"/>
      <c r="R14" s="52"/>
      <c r="S14" s="61">
        <v>12</v>
      </c>
      <c r="T14" s="52"/>
      <c r="U14" s="61">
        <v>12</v>
      </c>
      <c r="V14" s="51"/>
      <c r="W14" s="51"/>
    </row>
    <row r="15" spans="1:23" ht="30" x14ac:dyDescent="0.25">
      <c r="A15" s="51">
        <v>11</v>
      </c>
      <c r="B15" s="15" t="s">
        <v>65</v>
      </c>
      <c r="C15" s="51" t="s">
        <v>67</v>
      </c>
      <c r="D15" s="51" t="s">
        <v>68</v>
      </c>
      <c r="E15" s="51" t="s">
        <v>69</v>
      </c>
      <c r="F15" s="16">
        <v>21.899236999999999</v>
      </c>
      <c r="G15" s="16">
        <v>87.105959999999996</v>
      </c>
      <c r="H15" s="51">
        <v>8</v>
      </c>
      <c r="I15" s="51">
        <v>1.5</v>
      </c>
      <c r="J15" s="51">
        <v>4</v>
      </c>
      <c r="K15" s="52"/>
      <c r="L15" s="52"/>
      <c r="M15" s="51"/>
      <c r="N15" s="52"/>
      <c r="O15" s="52"/>
      <c r="P15" s="52"/>
      <c r="Q15" s="52"/>
      <c r="R15" s="52"/>
      <c r="S15" s="61">
        <v>8</v>
      </c>
      <c r="T15" s="52"/>
      <c r="U15" s="61">
        <v>8</v>
      </c>
      <c r="V15" s="51"/>
      <c r="W15" s="51"/>
    </row>
    <row r="16" spans="1:23" ht="30" x14ac:dyDescent="0.25">
      <c r="A16" s="51">
        <v>12</v>
      </c>
      <c r="B16" s="15" t="s">
        <v>65</v>
      </c>
      <c r="C16" s="51" t="s">
        <v>67</v>
      </c>
      <c r="D16" s="51" t="s">
        <v>68</v>
      </c>
      <c r="E16" s="51" t="s">
        <v>69</v>
      </c>
      <c r="F16" s="16">
        <v>21.889776000000001</v>
      </c>
      <c r="G16" s="16">
        <v>87.10915</v>
      </c>
      <c r="H16" s="51">
        <v>4</v>
      </c>
      <c r="I16" s="51">
        <v>0.8</v>
      </c>
      <c r="J16" s="51">
        <v>3</v>
      </c>
      <c r="K16" s="52"/>
      <c r="L16" s="52"/>
      <c r="M16" s="51"/>
      <c r="N16" s="52"/>
      <c r="O16" s="52"/>
      <c r="P16" s="52"/>
      <c r="Q16" s="52"/>
      <c r="R16" s="52"/>
      <c r="S16" s="61">
        <v>4</v>
      </c>
      <c r="T16" s="52"/>
      <c r="U16" s="61">
        <v>4</v>
      </c>
      <c r="V16" s="51"/>
      <c r="W16" s="51"/>
    </row>
    <row r="17" spans="1:23" ht="30" x14ac:dyDescent="0.25">
      <c r="A17" s="51">
        <v>13</v>
      </c>
      <c r="B17" s="15" t="s">
        <v>65</v>
      </c>
      <c r="C17" s="51" t="s">
        <v>67</v>
      </c>
      <c r="D17" s="51" t="s">
        <v>68</v>
      </c>
      <c r="E17" s="51" t="s">
        <v>70</v>
      </c>
      <c r="F17" s="13" t="s">
        <v>71</v>
      </c>
      <c r="G17" s="13" t="s">
        <v>72</v>
      </c>
      <c r="H17" s="51">
        <v>4</v>
      </c>
      <c r="I17" s="51">
        <v>0.8</v>
      </c>
      <c r="J17" s="51">
        <v>3</v>
      </c>
      <c r="K17" s="52"/>
      <c r="L17" s="52"/>
      <c r="M17" s="51"/>
      <c r="N17" s="52"/>
      <c r="O17" s="52"/>
      <c r="P17" s="52"/>
      <c r="Q17" s="52"/>
      <c r="R17" s="52"/>
      <c r="S17" s="61">
        <v>4</v>
      </c>
      <c r="T17" s="52"/>
      <c r="U17" s="61">
        <v>4</v>
      </c>
      <c r="V17" s="51"/>
      <c r="W17" s="51"/>
    </row>
    <row r="18" spans="1:23" ht="30" x14ac:dyDescent="0.25">
      <c r="A18" s="51">
        <v>14</v>
      </c>
      <c r="B18" s="15" t="s">
        <v>65</v>
      </c>
      <c r="C18" s="51" t="s">
        <v>67</v>
      </c>
      <c r="D18" s="51" t="s">
        <v>68</v>
      </c>
      <c r="E18" s="51" t="s">
        <v>73</v>
      </c>
      <c r="F18" s="13" t="s">
        <v>74</v>
      </c>
      <c r="G18" s="13" t="s">
        <v>75</v>
      </c>
      <c r="H18" s="51">
        <v>22</v>
      </c>
      <c r="I18" s="51">
        <v>4</v>
      </c>
      <c r="J18" s="51">
        <v>10</v>
      </c>
      <c r="K18" s="52"/>
      <c r="L18" s="52"/>
      <c r="M18" s="51"/>
      <c r="N18" s="52"/>
      <c r="O18" s="52"/>
      <c r="P18" s="52"/>
      <c r="Q18" s="52"/>
      <c r="R18" s="52"/>
      <c r="S18" s="61">
        <v>22</v>
      </c>
      <c r="T18" s="52"/>
      <c r="U18" s="61">
        <v>22</v>
      </c>
      <c r="V18" s="51"/>
      <c r="W18" s="51"/>
    </row>
    <row r="19" spans="1:23" ht="30" x14ac:dyDescent="0.25">
      <c r="A19" s="51">
        <v>15</v>
      </c>
      <c r="B19" s="15" t="s">
        <v>65</v>
      </c>
      <c r="C19" s="51" t="s">
        <v>67</v>
      </c>
      <c r="D19" s="51" t="s">
        <v>68</v>
      </c>
      <c r="E19" s="51" t="s">
        <v>76</v>
      </c>
      <c r="F19" s="13" t="s">
        <v>77</v>
      </c>
      <c r="G19" s="13" t="s">
        <v>78</v>
      </c>
      <c r="H19" s="51">
        <v>13</v>
      </c>
      <c r="I19" s="51">
        <v>2</v>
      </c>
      <c r="J19" s="51">
        <v>5</v>
      </c>
      <c r="K19" s="52"/>
      <c r="L19" s="52"/>
      <c r="M19" s="51"/>
      <c r="N19" s="52"/>
      <c r="O19" s="52"/>
      <c r="P19" s="52"/>
      <c r="Q19" s="52"/>
      <c r="R19" s="52"/>
      <c r="S19" s="61">
        <v>13</v>
      </c>
      <c r="T19" s="52"/>
      <c r="U19" s="61">
        <v>13</v>
      </c>
      <c r="V19" s="51"/>
      <c r="W19" s="51"/>
    </row>
    <row r="20" spans="1:23" ht="30" x14ac:dyDescent="0.25">
      <c r="A20" s="51">
        <v>16</v>
      </c>
      <c r="B20" s="15" t="s">
        <v>65</v>
      </c>
      <c r="C20" s="51" t="s">
        <v>67</v>
      </c>
      <c r="D20" s="51" t="s">
        <v>68</v>
      </c>
      <c r="E20" s="51" t="s">
        <v>79</v>
      </c>
      <c r="F20" s="13" t="s">
        <v>80</v>
      </c>
      <c r="G20" s="13" t="s">
        <v>81</v>
      </c>
      <c r="H20" s="51">
        <v>9</v>
      </c>
      <c r="I20" s="51">
        <v>1.5</v>
      </c>
      <c r="J20" s="51">
        <v>5</v>
      </c>
      <c r="K20" s="52"/>
      <c r="L20" s="52"/>
      <c r="M20" s="51"/>
      <c r="N20" s="52"/>
      <c r="O20" s="52"/>
      <c r="P20" s="52"/>
      <c r="Q20" s="52"/>
      <c r="R20" s="52"/>
      <c r="S20" s="61">
        <v>9</v>
      </c>
      <c r="T20" s="52"/>
      <c r="U20" s="61">
        <v>9</v>
      </c>
      <c r="V20" s="51"/>
      <c r="W20" s="51"/>
    </row>
    <row r="21" spans="1:23" x14ac:dyDescent="0.25">
      <c r="F21" s="70">
        <f t="shared" ref="F21:W21" si="0">SUM(F5:F20)</f>
        <v>65.688346999999993</v>
      </c>
      <c r="G21" s="70">
        <f t="shared" si="0"/>
        <v>261.32090199999999</v>
      </c>
      <c r="H21" s="70">
        <f t="shared" si="0"/>
        <v>72</v>
      </c>
      <c r="I21" s="70">
        <f t="shared" si="0"/>
        <v>12.6</v>
      </c>
      <c r="J21" s="70">
        <f t="shared" si="0"/>
        <v>35</v>
      </c>
      <c r="K21" s="70">
        <f t="shared" si="0"/>
        <v>0</v>
      </c>
      <c r="L21" s="70">
        <f t="shared" si="0"/>
        <v>0</v>
      </c>
      <c r="M21" s="70">
        <f t="shared" si="0"/>
        <v>145</v>
      </c>
      <c r="N21" s="70">
        <f t="shared" si="0"/>
        <v>0</v>
      </c>
      <c r="O21" s="70">
        <f t="shared" si="0"/>
        <v>0</v>
      </c>
      <c r="P21" s="70">
        <f t="shared" si="0"/>
        <v>0</v>
      </c>
      <c r="Q21" s="70">
        <f t="shared" si="0"/>
        <v>11.65</v>
      </c>
      <c r="R21" s="70">
        <f t="shared" si="0"/>
        <v>90</v>
      </c>
      <c r="S21" s="70">
        <f t="shared" si="0"/>
        <v>217</v>
      </c>
      <c r="T21" s="70">
        <f t="shared" si="0"/>
        <v>13</v>
      </c>
      <c r="U21" s="70">
        <f t="shared" si="0"/>
        <v>217</v>
      </c>
      <c r="V21" s="70">
        <f t="shared" si="0"/>
        <v>0</v>
      </c>
      <c r="W21" s="70">
        <f t="shared" si="0"/>
        <v>0</v>
      </c>
    </row>
  </sheetData>
  <mergeCells count="20">
    <mergeCell ref="A1:S1"/>
    <mergeCell ref="A2:A4"/>
    <mergeCell ref="B2:B4"/>
    <mergeCell ref="C2:C4"/>
    <mergeCell ref="D2:D4"/>
    <mergeCell ref="E2:E4"/>
    <mergeCell ref="F2:G2"/>
    <mergeCell ref="H2:V2"/>
    <mergeCell ref="F3:G3"/>
    <mergeCell ref="H3:H4"/>
    <mergeCell ref="I3:I4"/>
    <mergeCell ref="J3:J4"/>
    <mergeCell ref="T3:T4"/>
    <mergeCell ref="U3:U4"/>
    <mergeCell ref="V3:W3"/>
    <mergeCell ref="K3:M3"/>
    <mergeCell ref="N3:P3"/>
    <mergeCell ref="Q3:Q4"/>
    <mergeCell ref="R3:R4"/>
    <mergeCell ref="S3:S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workbookViewId="0">
      <pane ySplit="4" topLeftCell="A5" activePane="bottomLeft" state="frozen"/>
      <selection pane="bottomLeft" activeCell="J6" sqref="J6"/>
    </sheetView>
  </sheetViews>
  <sheetFormatPr defaultRowHeight="15" x14ac:dyDescent="0.25"/>
  <cols>
    <col min="1" max="1" width="5.7109375" customWidth="1"/>
    <col min="2" max="2" width="18" customWidth="1"/>
    <col min="3" max="3" width="13.85546875" customWidth="1"/>
    <col min="4" max="4" width="12.28515625" customWidth="1"/>
    <col min="5" max="5" width="13.5703125" customWidth="1"/>
    <col min="6" max="7" width="11.7109375" customWidth="1"/>
  </cols>
  <sheetData>
    <row r="1" spans="1:23" x14ac:dyDescent="0.25">
      <c r="A1" s="129" t="s">
        <v>796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8"/>
      <c r="U1" s="8"/>
      <c r="V1" s="8"/>
      <c r="W1" s="8"/>
    </row>
    <row r="2" spans="1:23" ht="15" customHeight="1" x14ac:dyDescent="0.25">
      <c r="A2" s="118" t="s">
        <v>1</v>
      </c>
      <c r="B2" s="118" t="s">
        <v>3</v>
      </c>
      <c r="C2" s="118" t="s">
        <v>6</v>
      </c>
      <c r="D2" s="118" t="s">
        <v>7</v>
      </c>
      <c r="E2" s="118" t="s">
        <v>8</v>
      </c>
      <c r="F2" s="118" t="s">
        <v>10</v>
      </c>
      <c r="G2" s="118"/>
      <c r="H2" s="118" t="s">
        <v>11</v>
      </c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2"/>
    </row>
    <row r="3" spans="1:23" ht="15" customHeight="1" x14ac:dyDescent="0.25">
      <c r="A3" s="118"/>
      <c r="B3" s="118"/>
      <c r="C3" s="118"/>
      <c r="D3" s="118"/>
      <c r="E3" s="118"/>
      <c r="F3" s="118" t="s">
        <v>12</v>
      </c>
      <c r="G3" s="118"/>
      <c r="H3" s="120" t="s">
        <v>778</v>
      </c>
      <c r="I3" s="120" t="s">
        <v>798</v>
      </c>
      <c r="J3" s="120" t="s">
        <v>546</v>
      </c>
      <c r="K3" s="120" t="s">
        <v>547</v>
      </c>
      <c r="L3" s="120"/>
      <c r="M3" s="120"/>
      <c r="N3" s="120" t="s">
        <v>548</v>
      </c>
      <c r="O3" s="120"/>
      <c r="P3" s="120"/>
      <c r="Q3" s="120" t="s">
        <v>18</v>
      </c>
      <c r="R3" s="120" t="s">
        <v>19</v>
      </c>
      <c r="S3" s="120" t="s">
        <v>20</v>
      </c>
      <c r="T3" s="120" t="s">
        <v>549</v>
      </c>
      <c r="U3" s="120" t="s">
        <v>550</v>
      </c>
      <c r="V3" s="120" t="s">
        <v>23</v>
      </c>
      <c r="W3" s="120"/>
    </row>
    <row r="4" spans="1:23" ht="30" x14ac:dyDescent="0.25">
      <c r="A4" s="118"/>
      <c r="B4" s="118"/>
      <c r="C4" s="118"/>
      <c r="D4" s="118"/>
      <c r="E4" s="118"/>
      <c r="F4" s="4" t="s">
        <v>25</v>
      </c>
      <c r="G4" s="4" t="s">
        <v>26</v>
      </c>
      <c r="H4" s="120"/>
      <c r="I4" s="120"/>
      <c r="J4" s="120"/>
      <c r="K4" s="90" t="s">
        <v>777</v>
      </c>
      <c r="L4" s="90" t="s">
        <v>551</v>
      </c>
      <c r="M4" s="90" t="s">
        <v>552</v>
      </c>
      <c r="N4" s="90" t="s">
        <v>551</v>
      </c>
      <c r="O4" s="90" t="s">
        <v>552</v>
      </c>
      <c r="P4" s="90" t="s">
        <v>30</v>
      </c>
      <c r="Q4" s="120"/>
      <c r="R4" s="120"/>
      <c r="S4" s="120"/>
      <c r="T4" s="120"/>
      <c r="U4" s="120"/>
      <c r="V4" s="90" t="s">
        <v>553</v>
      </c>
      <c r="W4" s="90" t="s">
        <v>554</v>
      </c>
    </row>
    <row r="5" spans="1:23" ht="32.25" x14ac:dyDescent="0.25">
      <c r="A5" s="9">
        <v>1</v>
      </c>
      <c r="B5" s="11" t="s">
        <v>82</v>
      </c>
      <c r="C5" s="9" t="s">
        <v>83</v>
      </c>
      <c r="D5" s="9" t="s">
        <v>84</v>
      </c>
      <c r="E5" s="9" t="s">
        <v>85</v>
      </c>
      <c r="F5" s="13" t="s">
        <v>86</v>
      </c>
      <c r="G5" s="13" t="s">
        <v>87</v>
      </c>
      <c r="H5" s="9">
        <v>6</v>
      </c>
      <c r="I5" s="12">
        <v>0.25</v>
      </c>
      <c r="J5" s="9">
        <v>3</v>
      </c>
      <c r="K5" s="10"/>
      <c r="L5" s="10"/>
      <c r="M5" s="14"/>
      <c r="N5" s="10"/>
      <c r="O5" s="10"/>
      <c r="P5" s="10"/>
      <c r="Q5" s="9"/>
      <c r="R5" s="9"/>
      <c r="S5" s="14">
        <v>6</v>
      </c>
      <c r="T5" s="9">
        <v>1</v>
      </c>
      <c r="U5" s="14">
        <v>6</v>
      </c>
      <c r="V5" s="9"/>
      <c r="W5" s="9">
        <v>1</v>
      </c>
    </row>
    <row r="6" spans="1:23" ht="32.25" x14ac:dyDescent="0.25">
      <c r="A6" s="9">
        <v>2</v>
      </c>
      <c r="B6" s="11" t="s">
        <v>82</v>
      </c>
      <c r="C6" s="9" t="s">
        <v>83</v>
      </c>
      <c r="D6" s="9" t="s">
        <v>84</v>
      </c>
      <c r="E6" s="9" t="s">
        <v>88</v>
      </c>
      <c r="F6" s="13" t="s">
        <v>89</v>
      </c>
      <c r="G6" s="13" t="s">
        <v>90</v>
      </c>
      <c r="H6" s="9">
        <v>10</v>
      </c>
      <c r="I6" s="12">
        <v>0.4</v>
      </c>
      <c r="J6" s="9">
        <v>4</v>
      </c>
      <c r="K6" s="10"/>
      <c r="L6" s="9"/>
      <c r="M6" s="9"/>
      <c r="N6" s="9"/>
      <c r="O6" s="9"/>
      <c r="P6" s="9"/>
      <c r="Q6" s="9"/>
      <c r="R6" s="9"/>
      <c r="S6" s="14">
        <v>10</v>
      </c>
      <c r="T6" s="9"/>
      <c r="U6" s="14">
        <v>10</v>
      </c>
      <c r="V6" s="9"/>
      <c r="W6" s="9"/>
    </row>
    <row r="7" spans="1:23" ht="32.25" x14ac:dyDescent="0.25">
      <c r="A7" s="9">
        <v>3</v>
      </c>
      <c r="B7" s="11" t="s">
        <v>82</v>
      </c>
      <c r="C7" s="9" t="s">
        <v>83</v>
      </c>
      <c r="D7" s="9" t="s">
        <v>84</v>
      </c>
      <c r="E7" s="9" t="s">
        <v>91</v>
      </c>
      <c r="F7" s="13" t="s">
        <v>92</v>
      </c>
      <c r="G7" s="13" t="s">
        <v>93</v>
      </c>
      <c r="H7" s="9">
        <v>3</v>
      </c>
      <c r="I7" s="12">
        <v>0.1</v>
      </c>
      <c r="J7" s="9">
        <v>2</v>
      </c>
      <c r="K7" s="10"/>
      <c r="L7" s="10"/>
      <c r="M7" s="14"/>
      <c r="N7" s="10"/>
      <c r="O7" s="10"/>
      <c r="P7" s="10"/>
      <c r="Q7" s="9"/>
      <c r="R7" s="9"/>
      <c r="S7" s="14">
        <v>3</v>
      </c>
      <c r="T7" s="9">
        <v>1</v>
      </c>
      <c r="U7" s="14">
        <v>3</v>
      </c>
      <c r="V7" s="9"/>
      <c r="W7" s="9">
        <v>1</v>
      </c>
    </row>
    <row r="8" spans="1:23" ht="32.25" x14ac:dyDescent="0.25">
      <c r="A8" s="9">
        <v>4</v>
      </c>
      <c r="B8" s="11" t="s">
        <v>82</v>
      </c>
      <c r="C8" s="9" t="s">
        <v>83</v>
      </c>
      <c r="D8" s="9" t="s">
        <v>84</v>
      </c>
      <c r="E8" s="9" t="s">
        <v>94</v>
      </c>
      <c r="F8" s="13" t="s">
        <v>95</v>
      </c>
      <c r="G8" s="13" t="s">
        <v>96</v>
      </c>
      <c r="H8" s="9">
        <v>5</v>
      </c>
      <c r="I8" s="12">
        <v>0.2</v>
      </c>
      <c r="J8" s="9">
        <v>2</v>
      </c>
      <c r="K8" s="10"/>
      <c r="L8" s="10"/>
      <c r="M8" s="9"/>
      <c r="N8" s="10"/>
      <c r="O8" s="10"/>
      <c r="P8" s="10"/>
      <c r="Q8" s="9"/>
      <c r="R8" s="9"/>
      <c r="S8" s="14">
        <v>5</v>
      </c>
      <c r="T8" s="9"/>
      <c r="U8" s="14">
        <v>5</v>
      </c>
      <c r="V8" s="9"/>
      <c r="W8" s="9"/>
    </row>
    <row r="9" spans="1:23" ht="32.25" x14ac:dyDescent="0.25">
      <c r="A9" s="9">
        <v>5</v>
      </c>
      <c r="B9" s="11" t="s">
        <v>82</v>
      </c>
      <c r="C9" s="9" t="s">
        <v>83</v>
      </c>
      <c r="D9" s="9" t="s">
        <v>84</v>
      </c>
      <c r="E9" s="9" t="s">
        <v>97</v>
      </c>
      <c r="F9" s="13" t="s">
        <v>98</v>
      </c>
      <c r="G9" s="13" t="s">
        <v>99</v>
      </c>
      <c r="H9" s="9">
        <v>13</v>
      </c>
      <c r="I9" s="12">
        <v>0.5</v>
      </c>
      <c r="J9" s="9">
        <v>7</v>
      </c>
      <c r="K9" s="10"/>
      <c r="L9" s="10"/>
      <c r="M9" s="9"/>
      <c r="N9" s="10"/>
      <c r="O9" s="10"/>
      <c r="P9" s="10"/>
      <c r="Q9" s="9"/>
      <c r="R9" s="9"/>
      <c r="S9" s="14">
        <v>13</v>
      </c>
      <c r="T9" s="9"/>
      <c r="U9" s="14">
        <v>13</v>
      </c>
      <c r="V9" s="9"/>
      <c r="W9" s="9"/>
    </row>
    <row r="10" spans="1:23" ht="32.25" x14ac:dyDescent="0.25">
      <c r="A10" s="9">
        <v>6</v>
      </c>
      <c r="B10" s="11" t="s">
        <v>82</v>
      </c>
      <c r="C10" s="9" t="s">
        <v>83</v>
      </c>
      <c r="D10" s="9" t="s">
        <v>84</v>
      </c>
      <c r="E10" s="9" t="s">
        <v>100</v>
      </c>
      <c r="F10" s="13" t="s">
        <v>98</v>
      </c>
      <c r="G10" s="13" t="s">
        <v>99</v>
      </c>
      <c r="H10" s="9">
        <v>5</v>
      </c>
      <c r="I10" s="12">
        <v>0.2</v>
      </c>
      <c r="J10" s="9">
        <v>2</v>
      </c>
      <c r="K10" s="10"/>
      <c r="L10" s="10"/>
      <c r="M10" s="9"/>
      <c r="N10" s="10"/>
      <c r="O10" s="10"/>
      <c r="P10" s="10"/>
      <c r="Q10" s="9"/>
      <c r="R10" s="9"/>
      <c r="S10" s="14">
        <v>5</v>
      </c>
      <c r="T10" s="9">
        <v>1</v>
      </c>
      <c r="U10" s="14">
        <v>5</v>
      </c>
      <c r="V10" s="9"/>
      <c r="W10" s="9">
        <v>1</v>
      </c>
    </row>
    <row r="11" spans="1:23" ht="32.25" x14ac:dyDescent="0.25">
      <c r="A11" s="9">
        <v>7</v>
      </c>
      <c r="B11" s="11" t="s">
        <v>82</v>
      </c>
      <c r="C11" s="9" t="s">
        <v>83</v>
      </c>
      <c r="D11" s="9" t="s">
        <v>84</v>
      </c>
      <c r="E11" s="9" t="s">
        <v>101</v>
      </c>
      <c r="F11" s="13" t="s">
        <v>98</v>
      </c>
      <c r="G11" s="13" t="s">
        <v>99</v>
      </c>
      <c r="H11" s="9">
        <v>13</v>
      </c>
      <c r="I11" s="12">
        <v>0.5</v>
      </c>
      <c r="J11" s="9">
        <v>7</v>
      </c>
      <c r="K11" s="10"/>
      <c r="L11" s="10"/>
      <c r="M11" s="9"/>
      <c r="N11" s="10"/>
      <c r="O11" s="10"/>
      <c r="P11" s="10"/>
      <c r="Q11" s="9"/>
      <c r="R11" s="9"/>
      <c r="S11" s="14">
        <v>13</v>
      </c>
      <c r="T11" s="9">
        <v>3</v>
      </c>
      <c r="U11" s="14">
        <v>13</v>
      </c>
      <c r="V11" s="9"/>
      <c r="W11" s="9">
        <v>1</v>
      </c>
    </row>
    <row r="12" spans="1:23" ht="32.25" x14ac:dyDescent="0.25">
      <c r="A12" s="9">
        <v>8</v>
      </c>
      <c r="B12" s="11" t="s">
        <v>82</v>
      </c>
      <c r="C12" s="9" t="s">
        <v>83</v>
      </c>
      <c r="D12" s="9" t="s">
        <v>102</v>
      </c>
      <c r="E12" s="9" t="s">
        <v>103</v>
      </c>
      <c r="F12" s="13" t="s">
        <v>104</v>
      </c>
      <c r="G12" s="13" t="s">
        <v>105</v>
      </c>
      <c r="H12" s="9"/>
      <c r="I12" s="12"/>
      <c r="J12" s="9"/>
      <c r="K12" s="10"/>
      <c r="L12" s="10"/>
      <c r="M12" s="9">
        <v>15</v>
      </c>
      <c r="N12" s="10"/>
      <c r="O12" s="10"/>
      <c r="P12" s="10"/>
      <c r="Q12" s="9">
        <v>0.6</v>
      </c>
      <c r="R12" s="9">
        <v>8</v>
      </c>
      <c r="S12" s="14">
        <v>15</v>
      </c>
      <c r="T12" s="9"/>
      <c r="U12" s="14">
        <v>15</v>
      </c>
      <c r="V12" s="9"/>
      <c r="W12" s="9"/>
    </row>
    <row r="13" spans="1:23" ht="32.25" x14ac:dyDescent="0.25">
      <c r="A13" s="9">
        <v>9</v>
      </c>
      <c r="B13" s="11" t="s">
        <v>82</v>
      </c>
      <c r="C13" s="9" t="s">
        <v>83</v>
      </c>
      <c r="D13" s="9" t="s">
        <v>102</v>
      </c>
      <c r="E13" s="9" t="s">
        <v>106</v>
      </c>
      <c r="F13" s="13" t="s">
        <v>107</v>
      </c>
      <c r="G13" s="13" t="s">
        <v>108</v>
      </c>
      <c r="H13" s="9">
        <v>5</v>
      </c>
      <c r="I13" s="12">
        <v>0.2</v>
      </c>
      <c r="J13" s="9">
        <v>3</v>
      </c>
      <c r="K13" s="10"/>
      <c r="L13" s="10"/>
      <c r="M13" s="9"/>
      <c r="N13" s="10"/>
      <c r="O13" s="10"/>
      <c r="P13" s="10"/>
      <c r="Q13" s="9"/>
      <c r="R13" s="9"/>
      <c r="S13" s="14">
        <v>5</v>
      </c>
      <c r="T13" s="9"/>
      <c r="U13" s="14">
        <v>5</v>
      </c>
      <c r="V13" s="9"/>
      <c r="W13" s="9"/>
    </row>
    <row r="14" spans="1:23" ht="32.25" x14ac:dyDescent="0.25">
      <c r="A14" s="9">
        <v>10</v>
      </c>
      <c r="B14" s="11" t="s">
        <v>82</v>
      </c>
      <c r="C14" s="9" t="s">
        <v>83</v>
      </c>
      <c r="D14" s="9" t="s">
        <v>102</v>
      </c>
      <c r="E14" s="9" t="s">
        <v>109</v>
      </c>
      <c r="F14" s="13" t="s">
        <v>110</v>
      </c>
      <c r="G14" s="13" t="s">
        <v>111</v>
      </c>
      <c r="H14" s="9">
        <v>5</v>
      </c>
      <c r="I14" s="12">
        <v>0.2</v>
      </c>
      <c r="J14" s="9">
        <v>2</v>
      </c>
      <c r="K14" s="10"/>
      <c r="L14" s="10"/>
      <c r="M14" s="9"/>
      <c r="N14" s="10"/>
      <c r="O14" s="10"/>
      <c r="P14" s="10"/>
      <c r="Q14" s="9"/>
      <c r="R14" s="9"/>
      <c r="S14" s="14">
        <v>5</v>
      </c>
      <c r="T14" s="9"/>
      <c r="U14" s="14">
        <v>5</v>
      </c>
      <c r="V14" s="9"/>
      <c r="W14" s="9"/>
    </row>
    <row r="15" spans="1:23" ht="32.25" x14ac:dyDescent="0.25">
      <c r="A15" s="9">
        <v>11</v>
      </c>
      <c r="B15" s="11" t="s">
        <v>82</v>
      </c>
      <c r="C15" s="9" t="s">
        <v>83</v>
      </c>
      <c r="D15" s="9" t="s">
        <v>102</v>
      </c>
      <c r="E15" s="9" t="s">
        <v>112</v>
      </c>
      <c r="F15" s="13" t="s">
        <v>113</v>
      </c>
      <c r="G15" s="13" t="s">
        <v>114</v>
      </c>
      <c r="H15" s="9"/>
      <c r="I15" s="12"/>
      <c r="J15" s="9"/>
      <c r="K15" s="10"/>
      <c r="L15" s="10"/>
      <c r="M15" s="9">
        <v>3</v>
      </c>
      <c r="N15" s="10"/>
      <c r="O15" s="10"/>
      <c r="P15" s="10"/>
      <c r="Q15" s="9">
        <v>0.15</v>
      </c>
      <c r="R15" s="9">
        <v>2</v>
      </c>
      <c r="S15" s="14">
        <v>3</v>
      </c>
      <c r="T15" s="9"/>
      <c r="U15" s="14">
        <v>3</v>
      </c>
      <c r="V15" s="9"/>
      <c r="W15" s="9"/>
    </row>
    <row r="16" spans="1:23" ht="32.25" x14ac:dyDescent="0.25">
      <c r="A16" s="9">
        <v>12</v>
      </c>
      <c r="B16" s="11" t="s">
        <v>82</v>
      </c>
      <c r="C16" s="9" t="s">
        <v>83</v>
      </c>
      <c r="D16" s="9" t="s">
        <v>102</v>
      </c>
      <c r="E16" s="9" t="s">
        <v>115</v>
      </c>
      <c r="F16" s="13" t="s">
        <v>116</v>
      </c>
      <c r="G16" s="13" t="s">
        <v>117</v>
      </c>
      <c r="H16" s="9">
        <v>4</v>
      </c>
      <c r="I16" s="12">
        <v>0.15</v>
      </c>
      <c r="J16" s="9">
        <v>2</v>
      </c>
      <c r="K16" s="10"/>
      <c r="L16" s="10"/>
      <c r="M16" s="9"/>
      <c r="N16" s="10"/>
      <c r="O16" s="10"/>
      <c r="P16" s="10"/>
      <c r="Q16" s="9"/>
      <c r="R16" s="9"/>
      <c r="S16" s="14">
        <v>4</v>
      </c>
      <c r="T16" s="9"/>
      <c r="U16" s="14">
        <v>4</v>
      </c>
      <c r="V16" s="9"/>
      <c r="W16" s="9"/>
    </row>
    <row r="17" spans="1:23" ht="32.25" x14ac:dyDescent="0.25">
      <c r="A17" s="9">
        <v>13</v>
      </c>
      <c r="B17" s="11" t="s">
        <v>82</v>
      </c>
      <c r="C17" s="9" t="s">
        <v>83</v>
      </c>
      <c r="D17" s="9" t="s">
        <v>102</v>
      </c>
      <c r="E17" s="9" t="s">
        <v>118</v>
      </c>
      <c r="F17" s="13" t="s">
        <v>119</v>
      </c>
      <c r="G17" s="13" t="s">
        <v>120</v>
      </c>
      <c r="H17" s="9"/>
      <c r="I17" s="12"/>
      <c r="J17" s="9"/>
      <c r="K17" s="10"/>
      <c r="L17" s="10"/>
      <c r="M17" s="9">
        <v>6</v>
      </c>
      <c r="N17" s="10"/>
      <c r="O17" s="10"/>
      <c r="P17" s="10"/>
      <c r="Q17" s="9">
        <v>0.25</v>
      </c>
      <c r="R17" s="9">
        <v>4</v>
      </c>
      <c r="S17" s="14">
        <v>6</v>
      </c>
      <c r="T17" s="9"/>
      <c r="U17" s="14">
        <v>6</v>
      </c>
      <c r="V17" s="9"/>
      <c r="W17" s="9"/>
    </row>
    <row r="18" spans="1:23" ht="32.25" x14ac:dyDescent="0.25">
      <c r="A18" s="9">
        <v>14</v>
      </c>
      <c r="B18" s="11" t="s">
        <v>82</v>
      </c>
      <c r="C18" s="9" t="s">
        <v>83</v>
      </c>
      <c r="D18" s="9" t="s">
        <v>102</v>
      </c>
      <c r="E18" s="9" t="s">
        <v>121</v>
      </c>
      <c r="F18" s="13" t="s">
        <v>122</v>
      </c>
      <c r="G18" s="13" t="s">
        <v>123</v>
      </c>
      <c r="H18" s="9">
        <v>6</v>
      </c>
      <c r="I18" s="12">
        <v>0.25</v>
      </c>
      <c r="J18" s="9">
        <v>2</v>
      </c>
      <c r="K18" s="10"/>
      <c r="L18" s="10"/>
      <c r="M18" s="9"/>
      <c r="N18" s="10"/>
      <c r="O18" s="10"/>
      <c r="P18" s="10"/>
      <c r="Q18" s="9"/>
      <c r="R18" s="9"/>
      <c r="S18" s="14">
        <v>6</v>
      </c>
      <c r="T18" s="9"/>
      <c r="U18" s="14">
        <v>6</v>
      </c>
      <c r="V18" s="9"/>
      <c r="W18" s="9"/>
    </row>
    <row r="19" spans="1:23" ht="32.25" x14ac:dyDescent="0.25">
      <c r="A19" s="9">
        <v>15</v>
      </c>
      <c r="B19" s="11" t="s">
        <v>82</v>
      </c>
      <c r="C19" s="9" t="s">
        <v>83</v>
      </c>
      <c r="D19" s="9" t="s">
        <v>102</v>
      </c>
      <c r="E19" s="9" t="s">
        <v>124</v>
      </c>
      <c r="F19" s="13" t="s">
        <v>125</v>
      </c>
      <c r="G19" s="13" t="s">
        <v>126</v>
      </c>
      <c r="H19" s="9">
        <v>5</v>
      </c>
      <c r="I19" s="12">
        <v>0.2</v>
      </c>
      <c r="J19" s="9">
        <v>2</v>
      </c>
      <c r="K19" s="10"/>
      <c r="L19" s="10"/>
      <c r="M19" s="9"/>
      <c r="N19" s="10"/>
      <c r="O19" s="10"/>
      <c r="P19" s="10"/>
      <c r="Q19" s="9"/>
      <c r="R19" s="9"/>
      <c r="S19" s="14">
        <v>5</v>
      </c>
      <c r="T19" s="9"/>
      <c r="U19" s="14">
        <v>5</v>
      </c>
      <c r="V19" s="9"/>
      <c r="W19" s="9"/>
    </row>
    <row r="20" spans="1:23" ht="32.25" x14ac:dyDescent="0.25">
      <c r="A20" s="9">
        <v>16</v>
      </c>
      <c r="B20" s="11" t="s">
        <v>82</v>
      </c>
      <c r="C20" s="9" t="s">
        <v>83</v>
      </c>
      <c r="D20" s="9" t="s">
        <v>102</v>
      </c>
      <c r="E20" s="9" t="s">
        <v>127</v>
      </c>
      <c r="F20" s="13" t="s">
        <v>128</v>
      </c>
      <c r="G20" s="13" t="s">
        <v>129</v>
      </c>
      <c r="H20" s="9">
        <v>9</v>
      </c>
      <c r="I20" s="12">
        <v>0.35</v>
      </c>
      <c r="J20" s="9">
        <v>4</v>
      </c>
      <c r="K20" s="10"/>
      <c r="L20" s="10"/>
      <c r="M20" s="9"/>
      <c r="N20" s="10"/>
      <c r="O20" s="10"/>
      <c r="P20" s="10"/>
      <c r="Q20" s="9"/>
      <c r="R20" s="9"/>
      <c r="S20" s="14">
        <v>9</v>
      </c>
      <c r="T20" s="9"/>
      <c r="U20" s="14">
        <v>9</v>
      </c>
      <c r="V20" s="9"/>
      <c r="W20" s="9"/>
    </row>
    <row r="21" spans="1:23" ht="32.25" x14ac:dyDescent="0.25">
      <c r="A21" s="9">
        <v>17</v>
      </c>
      <c r="B21" s="11" t="s">
        <v>82</v>
      </c>
      <c r="C21" s="9" t="s">
        <v>83</v>
      </c>
      <c r="D21" s="9" t="s">
        <v>102</v>
      </c>
      <c r="E21" s="9" t="s">
        <v>70</v>
      </c>
      <c r="F21" s="13" t="s">
        <v>130</v>
      </c>
      <c r="G21" s="13" t="s">
        <v>131</v>
      </c>
      <c r="H21" s="9">
        <v>5</v>
      </c>
      <c r="I21" s="12">
        <v>0.2</v>
      </c>
      <c r="J21" s="9">
        <v>2</v>
      </c>
      <c r="K21" s="10"/>
      <c r="L21" s="10"/>
      <c r="M21" s="9"/>
      <c r="N21" s="10"/>
      <c r="O21" s="10"/>
      <c r="P21" s="10"/>
      <c r="Q21" s="9"/>
      <c r="R21" s="9"/>
      <c r="S21" s="14">
        <v>5</v>
      </c>
      <c r="T21" s="9"/>
      <c r="U21" s="14">
        <v>5</v>
      </c>
      <c r="V21" s="9"/>
      <c r="W21" s="9"/>
    </row>
    <row r="22" spans="1:23" ht="32.25" x14ac:dyDescent="0.25">
      <c r="A22" s="9">
        <v>18</v>
      </c>
      <c r="B22" s="11" t="s">
        <v>82</v>
      </c>
      <c r="C22" s="9" t="s">
        <v>83</v>
      </c>
      <c r="D22" s="9" t="s">
        <v>102</v>
      </c>
      <c r="E22" s="9" t="s">
        <v>132</v>
      </c>
      <c r="F22" s="13" t="s">
        <v>133</v>
      </c>
      <c r="G22" s="13" t="s">
        <v>134</v>
      </c>
      <c r="H22" s="9"/>
      <c r="I22" s="12"/>
      <c r="J22" s="9"/>
      <c r="K22" s="10"/>
      <c r="L22" s="10"/>
      <c r="M22" s="9">
        <v>4</v>
      </c>
      <c r="N22" s="10"/>
      <c r="O22" s="10"/>
      <c r="P22" s="10"/>
      <c r="Q22" s="9">
        <v>0.2</v>
      </c>
      <c r="R22" s="9">
        <v>2</v>
      </c>
      <c r="S22" s="14">
        <v>4</v>
      </c>
      <c r="T22" s="9"/>
      <c r="U22" s="14">
        <v>4</v>
      </c>
      <c r="V22" s="9"/>
      <c r="W22" s="9"/>
    </row>
    <row r="23" spans="1:23" ht="32.25" x14ac:dyDescent="0.25">
      <c r="A23" s="9">
        <v>19</v>
      </c>
      <c r="B23" s="11" t="s">
        <v>82</v>
      </c>
      <c r="C23" s="9" t="s">
        <v>83</v>
      </c>
      <c r="D23" s="9" t="s">
        <v>102</v>
      </c>
      <c r="E23" s="9" t="s">
        <v>70</v>
      </c>
      <c r="F23" s="13" t="s">
        <v>135</v>
      </c>
      <c r="G23" s="13" t="s">
        <v>136</v>
      </c>
      <c r="H23" s="9">
        <v>9</v>
      </c>
      <c r="I23" s="12">
        <v>0.35</v>
      </c>
      <c r="J23" s="9">
        <v>4</v>
      </c>
      <c r="K23" s="10"/>
      <c r="L23" s="10"/>
      <c r="M23" s="9"/>
      <c r="N23" s="10"/>
      <c r="O23" s="10"/>
      <c r="P23" s="10"/>
      <c r="Q23" s="9"/>
      <c r="R23" s="9"/>
      <c r="S23" s="14">
        <v>9</v>
      </c>
      <c r="T23" s="9"/>
      <c r="U23" s="14">
        <v>9</v>
      </c>
      <c r="V23" s="9"/>
      <c r="W23" s="9"/>
    </row>
    <row r="24" spans="1:23" ht="32.25" x14ac:dyDescent="0.25">
      <c r="A24" s="9">
        <v>20</v>
      </c>
      <c r="B24" s="11" t="s">
        <v>82</v>
      </c>
      <c r="C24" s="9" t="s">
        <v>83</v>
      </c>
      <c r="D24" s="9" t="s">
        <v>102</v>
      </c>
      <c r="E24" s="9" t="s">
        <v>115</v>
      </c>
      <c r="F24" s="13" t="s">
        <v>137</v>
      </c>
      <c r="G24" s="13" t="s">
        <v>138</v>
      </c>
      <c r="H24" s="9">
        <v>6</v>
      </c>
      <c r="I24" s="12">
        <v>0.25</v>
      </c>
      <c r="J24" s="9">
        <v>2</v>
      </c>
      <c r="K24" s="10"/>
      <c r="L24" s="10"/>
      <c r="M24" s="9"/>
      <c r="N24" s="10"/>
      <c r="O24" s="10"/>
      <c r="P24" s="10"/>
      <c r="Q24" s="9"/>
      <c r="R24" s="9"/>
      <c r="S24" s="14">
        <v>6</v>
      </c>
      <c r="T24" s="9"/>
      <c r="U24" s="14">
        <v>6</v>
      </c>
      <c r="V24" s="9"/>
      <c r="W24" s="9"/>
    </row>
    <row r="25" spans="1:23" ht="32.25" x14ac:dyDescent="0.25">
      <c r="A25" s="9">
        <v>21</v>
      </c>
      <c r="B25" s="11" t="s">
        <v>82</v>
      </c>
      <c r="C25" s="9" t="s">
        <v>83</v>
      </c>
      <c r="D25" s="9" t="s">
        <v>102</v>
      </c>
      <c r="E25" s="9" t="s">
        <v>139</v>
      </c>
      <c r="F25" s="13" t="s">
        <v>140</v>
      </c>
      <c r="G25" s="13" t="s">
        <v>141</v>
      </c>
      <c r="H25" s="9">
        <v>8</v>
      </c>
      <c r="I25" s="12">
        <v>0.3</v>
      </c>
      <c r="J25" s="9">
        <v>4</v>
      </c>
      <c r="K25" s="10"/>
      <c r="L25" s="10"/>
      <c r="M25" s="9"/>
      <c r="N25" s="10"/>
      <c r="O25" s="10"/>
      <c r="P25" s="10"/>
      <c r="Q25" s="9"/>
      <c r="R25" s="9"/>
      <c r="S25" s="14">
        <v>8</v>
      </c>
      <c r="T25" s="9"/>
      <c r="U25" s="14">
        <v>8</v>
      </c>
      <c r="V25" s="9"/>
      <c r="W25" s="9"/>
    </row>
    <row r="26" spans="1:23" ht="32.25" x14ac:dyDescent="0.25">
      <c r="A26" s="9">
        <v>22</v>
      </c>
      <c r="B26" s="11" t="s">
        <v>82</v>
      </c>
      <c r="C26" s="9" t="s">
        <v>83</v>
      </c>
      <c r="D26" s="9" t="s">
        <v>102</v>
      </c>
      <c r="E26" s="9" t="s">
        <v>142</v>
      </c>
      <c r="F26" s="13" t="s">
        <v>143</v>
      </c>
      <c r="G26" s="13" t="s">
        <v>144</v>
      </c>
      <c r="H26" s="9">
        <v>10</v>
      </c>
      <c r="I26" s="12">
        <v>0.4</v>
      </c>
      <c r="J26" s="9">
        <v>6</v>
      </c>
      <c r="K26" s="10"/>
      <c r="L26" s="10"/>
      <c r="M26" s="9"/>
      <c r="N26" s="10"/>
      <c r="O26" s="10"/>
      <c r="P26" s="10"/>
      <c r="Q26" s="9"/>
      <c r="R26" s="9"/>
      <c r="S26" s="14">
        <v>10</v>
      </c>
      <c r="T26" s="9"/>
      <c r="U26" s="14">
        <v>10</v>
      </c>
      <c r="V26" s="9"/>
      <c r="W26" s="9"/>
    </row>
    <row r="27" spans="1:23" ht="32.25" x14ac:dyDescent="0.25">
      <c r="A27" s="9">
        <v>23</v>
      </c>
      <c r="B27" s="11" t="s">
        <v>82</v>
      </c>
      <c r="C27" s="9" t="s">
        <v>83</v>
      </c>
      <c r="D27" s="9" t="s">
        <v>102</v>
      </c>
      <c r="E27" s="9" t="s">
        <v>145</v>
      </c>
      <c r="F27" s="13" t="s">
        <v>146</v>
      </c>
      <c r="G27" s="13" t="s">
        <v>147</v>
      </c>
      <c r="H27" s="9">
        <v>9</v>
      </c>
      <c r="I27" s="12">
        <v>0.35</v>
      </c>
      <c r="J27" s="9">
        <v>4</v>
      </c>
      <c r="K27" s="10"/>
      <c r="L27" s="10"/>
      <c r="M27" s="9"/>
      <c r="N27" s="10"/>
      <c r="O27" s="10"/>
      <c r="P27" s="10"/>
      <c r="Q27" s="9"/>
      <c r="R27" s="9"/>
      <c r="S27" s="14">
        <v>9</v>
      </c>
      <c r="T27" s="9"/>
      <c r="U27" s="14">
        <v>9</v>
      </c>
      <c r="V27" s="9"/>
      <c r="W27" s="9"/>
    </row>
    <row r="28" spans="1:23" ht="30" x14ac:dyDescent="0.25">
      <c r="A28" s="9">
        <v>24</v>
      </c>
      <c r="B28" s="11" t="s">
        <v>148</v>
      </c>
      <c r="C28" s="9" t="s">
        <v>83</v>
      </c>
      <c r="D28" s="9" t="s">
        <v>149</v>
      </c>
      <c r="E28" s="9" t="s">
        <v>150</v>
      </c>
      <c r="F28" s="13" t="s">
        <v>151</v>
      </c>
      <c r="G28" s="13" t="s">
        <v>152</v>
      </c>
      <c r="H28" s="9">
        <v>13</v>
      </c>
      <c r="I28" s="12">
        <v>0.5</v>
      </c>
      <c r="J28" s="9">
        <v>7</v>
      </c>
      <c r="K28" s="10"/>
      <c r="L28" s="10"/>
      <c r="M28" s="9"/>
      <c r="N28" s="10"/>
      <c r="O28" s="10"/>
      <c r="P28" s="10"/>
      <c r="Q28" s="9"/>
      <c r="R28" s="9"/>
      <c r="S28" s="14">
        <v>13</v>
      </c>
      <c r="T28" s="9"/>
      <c r="U28" s="14">
        <v>13</v>
      </c>
      <c r="V28" s="9"/>
      <c r="W28" s="9"/>
    </row>
    <row r="29" spans="1:23" ht="30" x14ac:dyDescent="0.25">
      <c r="A29" s="9">
        <v>25</v>
      </c>
      <c r="B29" s="11" t="s">
        <v>148</v>
      </c>
      <c r="C29" s="9" t="s">
        <v>83</v>
      </c>
      <c r="D29" s="9" t="s">
        <v>149</v>
      </c>
      <c r="E29" s="9" t="s">
        <v>153</v>
      </c>
      <c r="F29" s="13" t="s">
        <v>154</v>
      </c>
      <c r="G29" s="13" t="s">
        <v>155</v>
      </c>
      <c r="H29" s="9">
        <v>8</v>
      </c>
      <c r="I29" s="12">
        <v>0.3</v>
      </c>
      <c r="J29" s="9">
        <v>4</v>
      </c>
      <c r="K29" s="10"/>
      <c r="L29" s="10"/>
      <c r="M29" s="9"/>
      <c r="N29" s="10"/>
      <c r="O29" s="10"/>
      <c r="P29" s="10"/>
      <c r="Q29" s="9"/>
      <c r="R29" s="9"/>
      <c r="S29" s="14">
        <v>8</v>
      </c>
      <c r="T29" s="9"/>
      <c r="U29" s="14">
        <v>8</v>
      </c>
      <c r="V29" s="9"/>
      <c r="W29" s="9"/>
    </row>
    <row r="30" spans="1:23" ht="45" x14ac:dyDescent="0.25">
      <c r="A30" s="9">
        <v>26</v>
      </c>
      <c r="B30" s="11" t="s">
        <v>148</v>
      </c>
      <c r="C30" s="9" t="s">
        <v>37</v>
      </c>
      <c r="D30" s="9" t="s">
        <v>156</v>
      </c>
      <c r="E30" s="9" t="s">
        <v>157</v>
      </c>
      <c r="F30" s="13" t="s">
        <v>158</v>
      </c>
      <c r="G30" s="13" t="s">
        <v>159</v>
      </c>
      <c r="H30" s="9"/>
      <c r="I30" s="9"/>
      <c r="J30" s="9"/>
      <c r="K30" s="9"/>
      <c r="L30" s="9"/>
      <c r="M30" s="9">
        <v>10</v>
      </c>
      <c r="N30" s="9"/>
      <c r="O30" s="10"/>
      <c r="P30" s="10"/>
      <c r="Q30" s="9">
        <v>0.7</v>
      </c>
      <c r="R30" s="9">
        <v>6</v>
      </c>
      <c r="S30" s="14">
        <v>10</v>
      </c>
      <c r="T30" s="9">
        <v>3</v>
      </c>
      <c r="U30" s="14">
        <v>10</v>
      </c>
      <c r="V30" s="9"/>
      <c r="W30" s="9"/>
    </row>
    <row r="31" spans="1:23" ht="30" x14ac:dyDescent="0.25">
      <c r="A31" s="9">
        <v>27</v>
      </c>
      <c r="B31" s="11" t="s">
        <v>148</v>
      </c>
      <c r="C31" s="9" t="s">
        <v>37</v>
      </c>
      <c r="D31" s="9" t="s">
        <v>156</v>
      </c>
      <c r="E31" s="9" t="s">
        <v>160</v>
      </c>
      <c r="F31" s="13" t="s">
        <v>161</v>
      </c>
      <c r="G31" s="13" t="s">
        <v>162</v>
      </c>
      <c r="H31" s="9"/>
      <c r="I31" s="9"/>
      <c r="J31" s="9"/>
      <c r="K31" s="9"/>
      <c r="L31" s="9"/>
      <c r="M31" s="9">
        <v>10</v>
      </c>
      <c r="N31" s="9"/>
      <c r="O31" s="9"/>
      <c r="P31" s="9"/>
      <c r="Q31" s="9">
        <v>0.3</v>
      </c>
      <c r="R31" s="9">
        <v>6</v>
      </c>
      <c r="S31" s="14">
        <v>10</v>
      </c>
      <c r="T31" s="9">
        <v>5</v>
      </c>
      <c r="U31" s="14">
        <v>10</v>
      </c>
      <c r="V31" s="9"/>
      <c r="W31" s="9"/>
    </row>
    <row r="32" spans="1:23" ht="30" x14ac:dyDescent="0.25">
      <c r="A32" s="9">
        <v>28</v>
      </c>
      <c r="B32" s="11" t="s">
        <v>148</v>
      </c>
      <c r="C32" s="9" t="s">
        <v>37</v>
      </c>
      <c r="D32" s="9" t="s">
        <v>156</v>
      </c>
      <c r="E32" s="9" t="s">
        <v>163</v>
      </c>
      <c r="F32" s="13" t="s">
        <v>164</v>
      </c>
      <c r="G32" s="13" t="s">
        <v>165</v>
      </c>
      <c r="H32" s="9"/>
      <c r="I32" s="9"/>
      <c r="J32" s="9"/>
      <c r="K32" s="9"/>
      <c r="L32" s="9"/>
      <c r="M32" s="9">
        <v>10</v>
      </c>
      <c r="N32" s="10"/>
      <c r="O32" s="10"/>
      <c r="P32" s="10"/>
      <c r="Q32" s="9">
        <v>0.5</v>
      </c>
      <c r="R32" s="9">
        <v>5</v>
      </c>
      <c r="S32" s="14">
        <v>10</v>
      </c>
      <c r="T32" s="10"/>
      <c r="U32" s="14">
        <v>10</v>
      </c>
      <c r="V32" s="9"/>
      <c r="W32" s="9"/>
    </row>
    <row r="33" spans="1:23" ht="45" x14ac:dyDescent="0.25">
      <c r="A33" s="9">
        <v>29</v>
      </c>
      <c r="B33" s="11" t="s">
        <v>148</v>
      </c>
      <c r="C33" s="17" t="s">
        <v>37</v>
      </c>
      <c r="D33" s="17" t="s">
        <v>166</v>
      </c>
      <c r="E33" s="17" t="s">
        <v>167</v>
      </c>
      <c r="F33" s="20" t="s">
        <v>168</v>
      </c>
      <c r="G33" s="20" t="s">
        <v>169</v>
      </c>
      <c r="H33" s="17"/>
      <c r="I33" s="17"/>
      <c r="J33" s="17"/>
      <c r="K33" s="18"/>
      <c r="L33" s="18"/>
      <c r="M33" s="17">
        <v>6</v>
      </c>
      <c r="N33" s="18"/>
      <c r="O33" s="18"/>
      <c r="P33" s="18"/>
      <c r="Q33" s="19">
        <v>0.5</v>
      </c>
      <c r="R33" s="17">
        <v>4</v>
      </c>
      <c r="S33" s="14">
        <v>6</v>
      </c>
      <c r="T33" s="17">
        <v>1</v>
      </c>
      <c r="U33" s="14">
        <v>6</v>
      </c>
      <c r="V33" s="17"/>
      <c r="W33" s="17"/>
    </row>
    <row r="34" spans="1:23" ht="45" x14ac:dyDescent="0.25">
      <c r="A34" s="9">
        <v>30</v>
      </c>
      <c r="B34" s="11" t="s">
        <v>148</v>
      </c>
      <c r="C34" s="17" t="s">
        <v>37</v>
      </c>
      <c r="D34" s="17" t="s">
        <v>166</v>
      </c>
      <c r="E34" s="9" t="s">
        <v>170</v>
      </c>
      <c r="F34" s="13" t="s">
        <v>171</v>
      </c>
      <c r="G34" s="13" t="s">
        <v>172</v>
      </c>
      <c r="H34" s="9"/>
      <c r="I34" s="9"/>
      <c r="J34" s="9"/>
      <c r="K34" s="10"/>
      <c r="L34" s="10"/>
      <c r="M34" s="9">
        <v>5</v>
      </c>
      <c r="N34" s="10"/>
      <c r="O34" s="10"/>
      <c r="P34" s="10"/>
      <c r="Q34" s="12">
        <v>0.15</v>
      </c>
      <c r="R34" s="9">
        <v>3</v>
      </c>
      <c r="S34" s="14">
        <v>5</v>
      </c>
      <c r="T34" s="9">
        <v>1</v>
      </c>
      <c r="U34" s="14">
        <v>5</v>
      </c>
      <c r="V34" s="9"/>
      <c r="W34" s="9"/>
    </row>
    <row r="35" spans="1:23" ht="45" x14ac:dyDescent="0.25">
      <c r="A35" s="9">
        <v>31</v>
      </c>
      <c r="B35" s="11" t="s">
        <v>148</v>
      </c>
      <c r="C35" s="17" t="s">
        <v>37</v>
      </c>
      <c r="D35" s="17" t="s">
        <v>166</v>
      </c>
      <c r="E35" s="9" t="s">
        <v>173</v>
      </c>
      <c r="F35" s="13" t="s">
        <v>174</v>
      </c>
      <c r="G35" s="13" t="s">
        <v>175</v>
      </c>
      <c r="H35" s="9"/>
      <c r="I35" s="9"/>
      <c r="J35" s="9"/>
      <c r="K35" s="10"/>
      <c r="L35" s="10"/>
      <c r="M35" s="9">
        <v>6</v>
      </c>
      <c r="N35" s="10"/>
      <c r="O35" s="10"/>
      <c r="P35" s="10"/>
      <c r="Q35" s="12">
        <v>0.2</v>
      </c>
      <c r="R35" s="9">
        <v>3</v>
      </c>
      <c r="S35" s="14">
        <v>6</v>
      </c>
      <c r="T35" s="9">
        <v>1</v>
      </c>
      <c r="U35" s="14">
        <v>6</v>
      </c>
      <c r="V35" s="9"/>
      <c r="W35" s="9"/>
    </row>
    <row r="36" spans="1:23" ht="45" x14ac:dyDescent="0.25">
      <c r="A36" s="9">
        <v>32</v>
      </c>
      <c r="B36" s="11" t="s">
        <v>148</v>
      </c>
      <c r="C36" s="9" t="s">
        <v>37</v>
      </c>
      <c r="D36" s="9" t="s">
        <v>166</v>
      </c>
      <c r="E36" s="9" t="s">
        <v>176</v>
      </c>
      <c r="F36" s="13" t="s">
        <v>177</v>
      </c>
      <c r="G36" s="13" t="s">
        <v>178</v>
      </c>
      <c r="H36" s="9"/>
      <c r="I36" s="9"/>
      <c r="J36" s="9"/>
      <c r="K36" s="10"/>
      <c r="L36" s="10"/>
      <c r="M36" s="9">
        <v>6</v>
      </c>
      <c r="N36" s="10"/>
      <c r="O36" s="10"/>
      <c r="P36" s="10"/>
      <c r="Q36" s="12">
        <v>0.5</v>
      </c>
      <c r="R36" s="9">
        <v>4</v>
      </c>
      <c r="S36" s="14">
        <v>6</v>
      </c>
      <c r="T36" s="9">
        <v>1</v>
      </c>
      <c r="U36" s="14">
        <v>6</v>
      </c>
      <c r="V36" s="9"/>
      <c r="W36" s="9"/>
    </row>
    <row r="37" spans="1:23" ht="45" x14ac:dyDescent="0.25">
      <c r="A37" s="9">
        <v>33</v>
      </c>
      <c r="B37" s="11" t="s">
        <v>148</v>
      </c>
      <c r="C37" s="9" t="s">
        <v>37</v>
      </c>
      <c r="D37" s="9" t="s">
        <v>166</v>
      </c>
      <c r="E37" s="9" t="s">
        <v>179</v>
      </c>
      <c r="F37" s="13" t="s">
        <v>180</v>
      </c>
      <c r="G37" s="13" t="s">
        <v>181</v>
      </c>
      <c r="H37" s="9"/>
      <c r="I37" s="9"/>
      <c r="J37" s="9"/>
      <c r="K37" s="10"/>
      <c r="L37" s="10"/>
      <c r="M37" s="9">
        <v>6</v>
      </c>
      <c r="N37" s="10"/>
      <c r="O37" s="10"/>
      <c r="P37" s="10"/>
      <c r="Q37" s="12">
        <v>0.5</v>
      </c>
      <c r="R37" s="9">
        <v>3</v>
      </c>
      <c r="S37" s="14">
        <v>6</v>
      </c>
      <c r="T37" s="9">
        <v>1</v>
      </c>
      <c r="U37" s="14">
        <v>6</v>
      </c>
      <c r="V37" s="9"/>
      <c r="W37" s="9"/>
    </row>
    <row r="38" spans="1:23" ht="30" x14ac:dyDescent="0.25">
      <c r="A38" s="9">
        <v>34</v>
      </c>
      <c r="B38" s="11" t="s">
        <v>148</v>
      </c>
      <c r="C38" s="9" t="s">
        <v>37</v>
      </c>
      <c r="D38" s="9" t="s">
        <v>166</v>
      </c>
      <c r="E38" s="9" t="s">
        <v>182</v>
      </c>
      <c r="F38" s="13" t="s">
        <v>183</v>
      </c>
      <c r="G38" s="13" t="s">
        <v>184</v>
      </c>
      <c r="H38" s="9"/>
      <c r="I38" s="9"/>
      <c r="J38" s="9"/>
      <c r="K38" s="10"/>
      <c r="L38" s="10"/>
      <c r="M38" s="9">
        <v>3</v>
      </c>
      <c r="N38" s="10"/>
      <c r="O38" s="10"/>
      <c r="P38" s="10"/>
      <c r="Q38" s="12">
        <v>0.5</v>
      </c>
      <c r="R38" s="9">
        <v>3</v>
      </c>
      <c r="S38" s="14">
        <v>3</v>
      </c>
      <c r="T38" s="9">
        <v>1</v>
      </c>
      <c r="U38" s="14">
        <v>3</v>
      </c>
      <c r="V38" s="9"/>
      <c r="W38" s="9"/>
    </row>
    <row r="39" spans="1:23" ht="30" x14ac:dyDescent="0.25">
      <c r="A39" s="9">
        <v>35</v>
      </c>
      <c r="B39" s="11" t="s">
        <v>148</v>
      </c>
      <c r="C39" s="9" t="s">
        <v>37</v>
      </c>
      <c r="D39" s="9" t="s">
        <v>166</v>
      </c>
      <c r="E39" s="21" t="s">
        <v>185</v>
      </c>
      <c r="F39" s="13" t="s">
        <v>186</v>
      </c>
      <c r="G39" s="13" t="s">
        <v>187</v>
      </c>
      <c r="H39" s="9"/>
      <c r="I39" s="9"/>
      <c r="J39" s="9"/>
      <c r="K39" s="10"/>
      <c r="L39" s="10"/>
      <c r="M39" s="9">
        <v>6</v>
      </c>
      <c r="N39" s="10"/>
      <c r="O39" s="10"/>
      <c r="P39" s="10"/>
      <c r="Q39" s="12">
        <v>0.1</v>
      </c>
      <c r="R39" s="9">
        <v>3</v>
      </c>
      <c r="S39" s="14">
        <v>6</v>
      </c>
      <c r="T39" s="9">
        <v>1</v>
      </c>
      <c r="U39" s="14">
        <v>6</v>
      </c>
      <c r="V39" s="9"/>
      <c r="W39" s="9"/>
    </row>
    <row r="40" spans="1:23" ht="30" x14ac:dyDescent="0.25">
      <c r="A40" s="9">
        <v>36</v>
      </c>
      <c r="B40" s="11" t="s">
        <v>148</v>
      </c>
      <c r="C40" s="9" t="s">
        <v>37</v>
      </c>
      <c r="D40" s="9" t="s">
        <v>166</v>
      </c>
      <c r="E40" s="21" t="s">
        <v>188</v>
      </c>
      <c r="F40" s="13" t="s">
        <v>189</v>
      </c>
      <c r="G40" s="13" t="s">
        <v>190</v>
      </c>
      <c r="H40" s="9"/>
      <c r="I40" s="9"/>
      <c r="J40" s="9"/>
      <c r="K40" s="10"/>
      <c r="L40" s="10"/>
      <c r="M40" s="9">
        <v>15</v>
      </c>
      <c r="N40" s="10"/>
      <c r="O40" s="10"/>
      <c r="P40" s="10"/>
      <c r="Q40" s="12">
        <v>0.2</v>
      </c>
      <c r="R40" s="9">
        <v>2</v>
      </c>
      <c r="S40" s="14">
        <v>15</v>
      </c>
      <c r="T40" s="9"/>
      <c r="U40" s="14">
        <v>15</v>
      </c>
      <c r="V40" s="9"/>
      <c r="W40" s="9"/>
    </row>
    <row r="41" spans="1:23" ht="30" x14ac:dyDescent="0.25">
      <c r="A41" s="9">
        <v>37</v>
      </c>
      <c r="B41" s="11" t="s">
        <v>148</v>
      </c>
      <c r="C41" s="9" t="s">
        <v>37</v>
      </c>
      <c r="D41" s="9" t="s">
        <v>156</v>
      </c>
      <c r="E41" s="21" t="s">
        <v>191</v>
      </c>
      <c r="F41" s="13" t="s">
        <v>192</v>
      </c>
      <c r="G41" s="13" t="s">
        <v>193</v>
      </c>
      <c r="H41" s="9"/>
      <c r="I41" s="9"/>
      <c r="J41" s="9"/>
      <c r="K41" s="10"/>
      <c r="L41" s="10"/>
      <c r="M41" s="9">
        <v>5</v>
      </c>
      <c r="N41" s="10"/>
      <c r="O41" s="10"/>
      <c r="P41" s="10"/>
      <c r="Q41" s="9">
        <v>0.2</v>
      </c>
      <c r="R41" s="9">
        <v>8</v>
      </c>
      <c r="S41" s="14">
        <v>5</v>
      </c>
      <c r="T41" s="10"/>
      <c r="U41" s="14">
        <v>5</v>
      </c>
      <c r="V41" s="9"/>
      <c r="W41" s="9"/>
    </row>
    <row r="42" spans="1:23" ht="30" x14ac:dyDescent="0.25">
      <c r="A42" s="9">
        <v>38</v>
      </c>
      <c r="B42" s="11" t="s">
        <v>148</v>
      </c>
      <c r="C42" s="9" t="s">
        <v>37</v>
      </c>
      <c r="D42" s="9" t="s">
        <v>166</v>
      </c>
      <c r="E42" s="9" t="s">
        <v>194</v>
      </c>
      <c r="F42" s="13" t="s">
        <v>195</v>
      </c>
      <c r="G42" s="13" t="s">
        <v>196</v>
      </c>
      <c r="H42" s="9"/>
      <c r="I42" s="9"/>
      <c r="J42" s="9"/>
      <c r="K42" s="10"/>
      <c r="L42" s="10"/>
      <c r="M42" s="9">
        <v>8</v>
      </c>
      <c r="N42" s="10"/>
      <c r="O42" s="10"/>
      <c r="P42" s="10"/>
      <c r="Q42" s="12">
        <v>0.2</v>
      </c>
      <c r="R42" s="10">
        <v>4</v>
      </c>
      <c r="S42" s="14">
        <v>8</v>
      </c>
      <c r="T42" s="10"/>
      <c r="U42" s="14">
        <v>8</v>
      </c>
      <c r="V42" s="9"/>
      <c r="W42" s="9"/>
    </row>
    <row r="43" spans="1:23" ht="30" x14ac:dyDescent="0.25">
      <c r="A43" s="9">
        <v>39</v>
      </c>
      <c r="B43" s="11" t="s">
        <v>148</v>
      </c>
      <c r="C43" s="9" t="s">
        <v>37</v>
      </c>
      <c r="D43" s="9" t="s">
        <v>166</v>
      </c>
      <c r="E43" s="9" t="s">
        <v>197</v>
      </c>
      <c r="F43" s="13" t="s">
        <v>198</v>
      </c>
      <c r="G43" s="13" t="s">
        <v>199</v>
      </c>
      <c r="H43" s="9"/>
      <c r="I43" s="9"/>
      <c r="J43" s="9"/>
      <c r="K43" s="10"/>
      <c r="L43" s="10"/>
      <c r="M43" s="9">
        <v>4</v>
      </c>
      <c r="N43" s="10"/>
      <c r="O43" s="10"/>
      <c r="P43" s="10"/>
      <c r="Q43" s="12">
        <v>0.5</v>
      </c>
      <c r="R43" s="10">
        <v>2</v>
      </c>
      <c r="S43" s="14">
        <v>4</v>
      </c>
      <c r="T43" s="10"/>
      <c r="U43" s="14">
        <v>4</v>
      </c>
      <c r="V43" s="9"/>
      <c r="W43" s="9"/>
    </row>
    <row r="44" spans="1:23" ht="45" x14ac:dyDescent="0.25">
      <c r="A44" s="9">
        <v>40</v>
      </c>
      <c r="B44" s="11" t="s">
        <v>148</v>
      </c>
      <c r="C44" s="9" t="s">
        <v>37</v>
      </c>
      <c r="D44" s="9" t="s">
        <v>166</v>
      </c>
      <c r="E44" s="9" t="s">
        <v>200</v>
      </c>
      <c r="F44" s="13" t="s">
        <v>201</v>
      </c>
      <c r="G44" s="13" t="s">
        <v>202</v>
      </c>
      <c r="H44" s="9"/>
      <c r="I44" s="9"/>
      <c r="J44" s="9"/>
      <c r="K44" s="10"/>
      <c r="L44" s="10"/>
      <c r="M44" s="9">
        <v>10</v>
      </c>
      <c r="N44" s="10"/>
      <c r="O44" s="10"/>
      <c r="P44" s="10"/>
      <c r="Q44" s="12">
        <v>0.1</v>
      </c>
      <c r="R44" s="9">
        <v>4</v>
      </c>
      <c r="S44" s="14">
        <v>10</v>
      </c>
      <c r="T44" s="10"/>
      <c r="U44" s="14">
        <v>10</v>
      </c>
      <c r="V44" s="9"/>
      <c r="W44" s="9"/>
    </row>
    <row r="45" spans="1:23" ht="30" x14ac:dyDescent="0.25">
      <c r="A45" s="9">
        <v>41</v>
      </c>
      <c r="B45" s="11" t="s">
        <v>148</v>
      </c>
      <c r="C45" s="9" t="s">
        <v>37</v>
      </c>
      <c r="D45" s="9" t="s">
        <v>166</v>
      </c>
      <c r="E45" s="9" t="s">
        <v>203</v>
      </c>
      <c r="F45" s="13" t="s">
        <v>204</v>
      </c>
      <c r="G45" s="13" t="s">
        <v>205</v>
      </c>
      <c r="H45" s="9"/>
      <c r="I45" s="9"/>
      <c r="J45" s="9"/>
      <c r="K45" s="10"/>
      <c r="L45" s="10"/>
      <c r="M45" s="9">
        <v>5</v>
      </c>
      <c r="N45" s="10"/>
      <c r="O45" s="10"/>
      <c r="P45" s="10"/>
      <c r="Q45" s="9">
        <v>0.2</v>
      </c>
      <c r="R45" s="9">
        <v>2</v>
      </c>
      <c r="S45" s="14">
        <v>5</v>
      </c>
      <c r="T45" s="9">
        <v>2</v>
      </c>
      <c r="U45" s="14">
        <v>5</v>
      </c>
      <c r="V45" s="9"/>
      <c r="W45" s="9"/>
    </row>
    <row r="46" spans="1:23" ht="30" x14ac:dyDescent="0.25">
      <c r="A46" s="9">
        <v>42</v>
      </c>
      <c r="B46" s="11" t="s">
        <v>148</v>
      </c>
      <c r="C46" s="9" t="s">
        <v>37</v>
      </c>
      <c r="D46" s="9" t="s">
        <v>166</v>
      </c>
      <c r="E46" s="9" t="s">
        <v>206</v>
      </c>
      <c r="F46" s="13" t="s">
        <v>207</v>
      </c>
      <c r="G46" s="13" t="s">
        <v>208</v>
      </c>
      <c r="H46" s="9"/>
      <c r="I46" s="9"/>
      <c r="J46" s="9"/>
      <c r="K46" s="10"/>
      <c r="L46" s="10"/>
      <c r="M46" s="9">
        <v>8</v>
      </c>
      <c r="N46" s="10"/>
      <c r="O46" s="10"/>
      <c r="P46" s="10"/>
      <c r="Q46" s="12">
        <v>0.2</v>
      </c>
      <c r="R46" s="10">
        <v>3</v>
      </c>
      <c r="S46" s="14">
        <v>8</v>
      </c>
      <c r="T46" s="10"/>
      <c r="U46" s="14">
        <v>8</v>
      </c>
      <c r="V46" s="9"/>
      <c r="W46" s="9"/>
    </row>
    <row r="47" spans="1:23" ht="30" x14ac:dyDescent="0.25">
      <c r="A47" s="9">
        <v>43</v>
      </c>
      <c r="B47" s="11" t="s">
        <v>148</v>
      </c>
      <c r="C47" s="9" t="s">
        <v>37</v>
      </c>
      <c r="D47" s="9" t="s">
        <v>166</v>
      </c>
      <c r="E47" s="9" t="s">
        <v>209</v>
      </c>
      <c r="F47" s="13" t="s">
        <v>210</v>
      </c>
      <c r="G47" s="13" t="s">
        <v>211</v>
      </c>
      <c r="H47" s="9"/>
      <c r="I47" s="9"/>
      <c r="J47" s="9"/>
      <c r="K47" s="10"/>
      <c r="L47" s="10"/>
      <c r="M47" s="9">
        <v>10</v>
      </c>
      <c r="N47" s="10"/>
      <c r="O47" s="10"/>
      <c r="P47" s="10"/>
      <c r="Q47" s="12">
        <v>0.3</v>
      </c>
      <c r="R47" s="10">
        <v>4</v>
      </c>
      <c r="S47" s="14">
        <v>10</v>
      </c>
      <c r="T47" s="10"/>
      <c r="U47" s="14">
        <v>10</v>
      </c>
      <c r="V47" s="9"/>
      <c r="W47" s="9"/>
    </row>
    <row r="48" spans="1:23" ht="30" x14ac:dyDescent="0.25">
      <c r="A48" s="9">
        <v>44</v>
      </c>
      <c r="B48" s="11" t="s">
        <v>35</v>
      </c>
      <c r="C48" s="9" t="s">
        <v>37</v>
      </c>
      <c r="D48" s="9" t="s">
        <v>166</v>
      </c>
      <c r="E48" s="9" t="s">
        <v>212</v>
      </c>
      <c r="F48" s="13" t="s">
        <v>213</v>
      </c>
      <c r="G48" s="13" t="s">
        <v>214</v>
      </c>
      <c r="H48" s="9"/>
      <c r="I48" s="9"/>
      <c r="J48" s="9"/>
      <c r="K48" s="10"/>
      <c r="L48" s="10"/>
      <c r="M48" s="9">
        <v>4</v>
      </c>
      <c r="N48" s="10"/>
      <c r="O48" s="10"/>
      <c r="P48" s="10"/>
      <c r="Q48" s="12">
        <v>0.3</v>
      </c>
      <c r="R48" s="9">
        <v>2</v>
      </c>
      <c r="S48" s="14">
        <v>4</v>
      </c>
      <c r="T48" s="10"/>
      <c r="U48" s="14">
        <v>4</v>
      </c>
      <c r="V48" s="9"/>
      <c r="W48" s="9"/>
    </row>
    <row r="49" spans="1:23" ht="30" x14ac:dyDescent="0.25">
      <c r="A49" s="9">
        <v>45</v>
      </c>
      <c r="B49" s="11" t="s">
        <v>35</v>
      </c>
      <c r="C49" s="9" t="s">
        <v>37</v>
      </c>
      <c r="D49" s="9" t="s">
        <v>166</v>
      </c>
      <c r="E49" s="9" t="s">
        <v>215</v>
      </c>
      <c r="F49" s="13" t="s">
        <v>216</v>
      </c>
      <c r="G49" s="13" t="s">
        <v>217</v>
      </c>
      <c r="H49" s="9"/>
      <c r="I49" s="9"/>
      <c r="J49" s="9"/>
      <c r="K49" s="10"/>
      <c r="L49" s="10"/>
      <c r="M49" s="9">
        <v>5</v>
      </c>
      <c r="N49" s="10"/>
      <c r="O49" s="10"/>
      <c r="P49" s="10"/>
      <c r="Q49" s="12">
        <v>0.5</v>
      </c>
      <c r="R49" s="9">
        <v>0</v>
      </c>
      <c r="S49" s="14">
        <v>5</v>
      </c>
      <c r="T49" s="10"/>
      <c r="U49" s="14">
        <v>5</v>
      </c>
      <c r="V49" s="9"/>
      <c r="W49" s="9"/>
    </row>
    <row r="50" spans="1:23" ht="32.25" x14ac:dyDescent="0.25">
      <c r="A50" s="9">
        <v>46</v>
      </c>
      <c r="B50" s="11" t="s">
        <v>35</v>
      </c>
      <c r="C50" s="9" t="s">
        <v>37</v>
      </c>
      <c r="D50" s="9" t="s">
        <v>166</v>
      </c>
      <c r="E50" s="9" t="s">
        <v>218</v>
      </c>
      <c r="F50" s="13" t="s">
        <v>219</v>
      </c>
      <c r="G50" s="13" t="s">
        <v>220</v>
      </c>
      <c r="H50" s="9"/>
      <c r="I50" s="9"/>
      <c r="J50" s="9"/>
      <c r="K50" s="10"/>
      <c r="L50" s="10"/>
      <c r="M50" s="9">
        <v>15</v>
      </c>
      <c r="N50" s="10"/>
      <c r="O50" s="10"/>
      <c r="P50" s="10"/>
      <c r="Q50" s="12">
        <v>1.5</v>
      </c>
      <c r="R50" s="9">
        <v>5</v>
      </c>
      <c r="S50" s="14">
        <v>15</v>
      </c>
      <c r="T50" s="10"/>
      <c r="U50" s="14">
        <v>15</v>
      </c>
      <c r="V50" s="9"/>
      <c r="W50" s="9"/>
    </row>
    <row r="51" spans="1:23" x14ac:dyDescent="0.25">
      <c r="F51" s="42">
        <f t="shared" ref="F51:W51" si="0">SUM(F5:F50)</f>
        <v>0</v>
      </c>
      <c r="G51" s="42">
        <f t="shared" si="0"/>
        <v>0</v>
      </c>
      <c r="H51" s="42">
        <f t="shared" si="0"/>
        <v>157</v>
      </c>
      <c r="I51" s="42">
        <f t="shared" si="0"/>
        <v>6.15</v>
      </c>
      <c r="J51" s="42">
        <f>SUM(J5:J50)</f>
        <v>75</v>
      </c>
      <c r="K51" s="42">
        <f t="shared" si="0"/>
        <v>0</v>
      </c>
      <c r="L51" s="42">
        <f t="shared" si="0"/>
        <v>0</v>
      </c>
      <c r="M51" s="42">
        <f t="shared" si="0"/>
        <v>185</v>
      </c>
      <c r="N51" s="42">
        <f t="shared" si="0"/>
        <v>0</v>
      </c>
      <c r="O51" s="42">
        <f t="shared" si="0"/>
        <v>0</v>
      </c>
      <c r="P51" s="42">
        <f t="shared" si="0"/>
        <v>0</v>
      </c>
      <c r="Q51" s="42">
        <f t="shared" si="0"/>
        <v>9.35</v>
      </c>
      <c r="R51" s="42">
        <f t="shared" si="0"/>
        <v>92</v>
      </c>
      <c r="S51" s="42">
        <f t="shared" si="0"/>
        <v>342</v>
      </c>
      <c r="T51" s="42">
        <f t="shared" si="0"/>
        <v>23</v>
      </c>
      <c r="U51" s="42">
        <f t="shared" si="0"/>
        <v>342</v>
      </c>
      <c r="V51" s="42">
        <f t="shared" si="0"/>
        <v>0</v>
      </c>
      <c r="W51" s="42">
        <f t="shared" si="0"/>
        <v>4</v>
      </c>
    </row>
  </sheetData>
  <mergeCells count="20">
    <mergeCell ref="A1:S1"/>
    <mergeCell ref="A2:A4"/>
    <mergeCell ref="B2:B4"/>
    <mergeCell ref="C2:C4"/>
    <mergeCell ref="D2:D4"/>
    <mergeCell ref="E2:E4"/>
    <mergeCell ref="F2:G2"/>
    <mergeCell ref="H2:V2"/>
    <mergeCell ref="F3:G3"/>
    <mergeCell ref="H3:H4"/>
    <mergeCell ref="I3:I4"/>
    <mergeCell ref="J3:J4"/>
    <mergeCell ref="T3:T4"/>
    <mergeCell ref="U3:U4"/>
    <mergeCell ref="V3:W3"/>
    <mergeCell ref="K3:M3"/>
    <mergeCell ref="N3:P3"/>
    <mergeCell ref="Q3:Q4"/>
    <mergeCell ref="R3:R4"/>
    <mergeCell ref="S3:S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27"/>
  <sheetViews>
    <sheetView topLeftCell="L1" workbookViewId="0">
      <pane ySplit="5" topLeftCell="A24" activePane="bottomLeft" state="frozen"/>
      <selection pane="bottomLeft" activeCell="M11" sqref="M11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  <col min="28" max="28" width="14.85546875" customWidth="1"/>
    <col min="29" max="29" width="13.28515625" customWidth="1"/>
  </cols>
  <sheetData>
    <row r="1" spans="1:30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8"/>
      <c r="Y1" s="8"/>
      <c r="Z1" s="8"/>
      <c r="AA1" s="8"/>
      <c r="AB1" s="1"/>
      <c r="AC1" s="1"/>
      <c r="AD1" s="1"/>
    </row>
    <row r="2" spans="1:30" x14ac:dyDescent="0.25">
      <c r="A2" s="118" t="s">
        <v>1</v>
      </c>
      <c r="B2" s="118" t="s">
        <v>2</v>
      </c>
      <c r="C2" s="118" t="s">
        <v>3</v>
      </c>
      <c r="D2" s="118" t="s">
        <v>4</v>
      </c>
      <c r="E2" s="118" t="s">
        <v>5</v>
      </c>
      <c r="F2" s="118" t="s">
        <v>6</v>
      </c>
      <c r="G2" s="118" t="s">
        <v>7</v>
      </c>
      <c r="H2" s="118" t="s">
        <v>8</v>
      </c>
      <c r="I2" s="118" t="s">
        <v>9</v>
      </c>
      <c r="J2" s="118" t="s">
        <v>10</v>
      </c>
      <c r="K2" s="118"/>
      <c r="L2" s="118" t="s">
        <v>11</v>
      </c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2"/>
      <c r="AB2" s="3"/>
      <c r="AC2" s="3"/>
      <c r="AD2" s="3"/>
    </row>
    <row r="3" spans="1:30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 t="s">
        <v>12</v>
      </c>
      <c r="K3" s="118"/>
      <c r="L3" s="118" t="s">
        <v>13</v>
      </c>
      <c r="M3" s="118" t="s">
        <v>14</v>
      </c>
      <c r="N3" s="118" t="s">
        <v>15</v>
      </c>
      <c r="O3" s="118" t="s">
        <v>16</v>
      </c>
      <c r="P3" s="118"/>
      <c r="Q3" s="118"/>
      <c r="R3" s="118" t="s">
        <v>17</v>
      </c>
      <c r="S3" s="118"/>
      <c r="T3" s="118"/>
      <c r="U3" s="120" t="s">
        <v>18</v>
      </c>
      <c r="V3" s="118" t="s">
        <v>19</v>
      </c>
      <c r="W3" s="118" t="s">
        <v>20</v>
      </c>
      <c r="X3" s="118" t="s">
        <v>21</v>
      </c>
      <c r="Y3" s="118" t="s">
        <v>22</v>
      </c>
      <c r="Z3" s="131" t="s">
        <v>23</v>
      </c>
      <c r="AA3" s="131"/>
      <c r="AB3" s="122" t="s">
        <v>24</v>
      </c>
      <c r="AC3" s="3"/>
      <c r="AD3" s="3"/>
    </row>
    <row r="4" spans="1:30" ht="4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4" t="s">
        <v>25</v>
      </c>
      <c r="K4" s="4" t="s">
        <v>26</v>
      </c>
      <c r="L4" s="118"/>
      <c r="M4" s="118"/>
      <c r="N4" s="118"/>
      <c r="O4" s="5" t="s">
        <v>27</v>
      </c>
      <c r="P4" s="5" t="s">
        <v>28</v>
      </c>
      <c r="Q4" s="5" t="s">
        <v>29</v>
      </c>
      <c r="R4" s="5" t="s">
        <v>28</v>
      </c>
      <c r="S4" s="5" t="s">
        <v>29</v>
      </c>
      <c r="T4" s="5" t="s">
        <v>30</v>
      </c>
      <c r="U4" s="120"/>
      <c r="V4" s="118"/>
      <c r="W4" s="118"/>
      <c r="X4" s="118"/>
      <c r="Y4" s="118"/>
      <c r="Z4" s="6" t="s">
        <v>31</v>
      </c>
      <c r="AA4" s="2" t="s">
        <v>32</v>
      </c>
      <c r="AB4" s="123"/>
      <c r="AC4" s="7" t="s">
        <v>33</v>
      </c>
      <c r="AD4" s="7" t="s">
        <v>34</v>
      </c>
    </row>
    <row r="5" spans="1:30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27">
        <v>6677</v>
      </c>
      <c r="M5" s="27">
        <v>257647</v>
      </c>
      <c r="N5" s="27">
        <v>3676</v>
      </c>
      <c r="O5" s="27">
        <v>10498</v>
      </c>
      <c r="P5" s="27">
        <v>14095</v>
      </c>
      <c r="Q5" s="27">
        <v>14851</v>
      </c>
      <c r="R5" s="27">
        <v>17465</v>
      </c>
      <c r="S5" s="27">
        <v>18221</v>
      </c>
      <c r="T5" s="27">
        <v>53810</v>
      </c>
      <c r="U5" s="27">
        <v>1521828</v>
      </c>
      <c r="V5" s="27">
        <v>4972</v>
      </c>
      <c r="W5" s="27">
        <v>2797</v>
      </c>
      <c r="X5" s="27">
        <v>22400</v>
      </c>
      <c r="Y5" s="27">
        <v>3024</v>
      </c>
      <c r="Z5" s="27">
        <v>937798</v>
      </c>
      <c r="AA5" s="27">
        <v>540989</v>
      </c>
      <c r="AB5" s="133"/>
      <c r="AC5" s="3"/>
      <c r="AD5" s="3"/>
    </row>
    <row r="6" spans="1:30" ht="32.25" x14ac:dyDescent="0.25">
      <c r="A6" s="9">
        <v>1</v>
      </c>
      <c r="B6" s="9" t="s">
        <v>221</v>
      </c>
      <c r="C6" s="9" t="s">
        <v>222</v>
      </c>
      <c r="D6" s="10" t="s">
        <v>222</v>
      </c>
      <c r="E6" s="10" t="s">
        <v>223</v>
      </c>
      <c r="F6" s="10" t="s">
        <v>224</v>
      </c>
      <c r="G6" s="10" t="s">
        <v>222</v>
      </c>
      <c r="H6" s="10" t="s">
        <v>225</v>
      </c>
      <c r="I6" s="22">
        <v>3</v>
      </c>
      <c r="J6" s="9" t="s">
        <v>226</v>
      </c>
      <c r="K6" s="9" t="s">
        <v>227</v>
      </c>
      <c r="L6" s="9"/>
      <c r="M6" s="9"/>
      <c r="N6" s="9"/>
      <c r="O6" s="9"/>
      <c r="P6" s="9"/>
      <c r="Q6" s="9">
        <v>5</v>
      </c>
      <c r="R6" s="9"/>
      <c r="S6" s="9"/>
      <c r="T6" s="9"/>
      <c r="U6" s="9"/>
      <c r="V6" s="9"/>
      <c r="W6" s="9"/>
      <c r="X6" s="9"/>
      <c r="Y6" s="9"/>
      <c r="Z6" s="9"/>
      <c r="AA6" s="9"/>
      <c r="AB6" s="23">
        <f>L6*6677+M6*257647+N6*3676+O6*10498+P6*14095+Q6*14851+R6*17465+S6*18221+T6*53810+U6*1521828+V6*4972+W6*2797+X6*22400+Y6*3024+Z6*937798+AA6*540989</f>
        <v>74255</v>
      </c>
      <c r="AC6" s="24" t="s">
        <v>228</v>
      </c>
      <c r="AD6" s="25">
        <v>3</v>
      </c>
    </row>
    <row r="7" spans="1:30" ht="32.25" x14ac:dyDescent="0.25">
      <c r="A7" s="9">
        <v>2</v>
      </c>
      <c r="B7" s="9" t="s">
        <v>221</v>
      </c>
      <c r="C7" s="9" t="s">
        <v>222</v>
      </c>
      <c r="D7" s="10" t="s">
        <v>222</v>
      </c>
      <c r="E7" s="10" t="s">
        <v>223</v>
      </c>
      <c r="F7" s="10" t="s">
        <v>224</v>
      </c>
      <c r="G7" s="10" t="s">
        <v>222</v>
      </c>
      <c r="H7" s="10" t="s">
        <v>225</v>
      </c>
      <c r="I7" s="22">
        <v>3</v>
      </c>
      <c r="J7" s="9" t="s">
        <v>229</v>
      </c>
      <c r="K7" s="9" t="s">
        <v>230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>
        <v>1</v>
      </c>
      <c r="Y7" s="9"/>
      <c r="Z7" s="9"/>
      <c r="AA7" s="9"/>
      <c r="AB7" s="23">
        <f t="shared" ref="AB7:AB26" si="0">L7*6677+M7*257647+N7*3676+O7*10498+P7*14095+Q7*14851+R7*17465+S7*18221+T7*53810+U7*1521828+V7*4972+W7*2797+X7*22400+Y7*3024+Z7*937798+AA7*540989</f>
        <v>22400</v>
      </c>
      <c r="AC7" s="24" t="s">
        <v>228</v>
      </c>
      <c r="AD7" s="25">
        <v>3</v>
      </c>
    </row>
    <row r="8" spans="1:30" ht="32.25" x14ac:dyDescent="0.25">
      <c r="A8" s="9">
        <v>3</v>
      </c>
      <c r="B8" s="9" t="s">
        <v>221</v>
      </c>
      <c r="C8" s="9" t="s">
        <v>222</v>
      </c>
      <c r="D8" s="10" t="s">
        <v>222</v>
      </c>
      <c r="E8" s="10" t="s">
        <v>223</v>
      </c>
      <c r="F8" s="10" t="s">
        <v>224</v>
      </c>
      <c r="G8" s="10" t="s">
        <v>222</v>
      </c>
      <c r="H8" s="10" t="s">
        <v>231</v>
      </c>
      <c r="I8" s="22">
        <v>2</v>
      </c>
      <c r="J8" s="9" t="s">
        <v>232</v>
      </c>
      <c r="K8" s="9" t="s">
        <v>233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>
        <v>1</v>
      </c>
      <c r="Y8" s="9"/>
      <c r="Z8" s="9"/>
      <c r="AA8" s="9"/>
      <c r="AB8" s="23">
        <f t="shared" si="0"/>
        <v>22400</v>
      </c>
      <c r="AC8" s="24" t="s">
        <v>228</v>
      </c>
      <c r="AD8" s="25">
        <v>3</v>
      </c>
    </row>
    <row r="9" spans="1:30" ht="32.25" x14ac:dyDescent="0.25">
      <c r="A9" s="9">
        <v>4</v>
      </c>
      <c r="B9" s="9" t="s">
        <v>221</v>
      </c>
      <c r="C9" s="9" t="s">
        <v>222</v>
      </c>
      <c r="D9" s="10" t="s">
        <v>222</v>
      </c>
      <c r="E9" s="10" t="s">
        <v>223</v>
      </c>
      <c r="F9" s="10" t="s">
        <v>224</v>
      </c>
      <c r="G9" s="10" t="s">
        <v>222</v>
      </c>
      <c r="H9" s="10" t="s">
        <v>234</v>
      </c>
      <c r="I9" s="22">
        <v>3</v>
      </c>
      <c r="J9" s="9" t="s">
        <v>235</v>
      </c>
      <c r="K9" s="9" t="s">
        <v>236</v>
      </c>
      <c r="L9" s="9"/>
      <c r="M9" s="9"/>
      <c r="N9" s="9"/>
      <c r="O9" s="9"/>
      <c r="P9" s="9"/>
      <c r="Q9" s="9">
        <v>15</v>
      </c>
      <c r="R9" s="9"/>
      <c r="S9" s="9"/>
      <c r="T9" s="9"/>
      <c r="U9" s="9"/>
      <c r="V9" s="9"/>
      <c r="W9" s="9"/>
      <c r="X9" s="9"/>
      <c r="Y9" s="9"/>
      <c r="Z9" s="9"/>
      <c r="AA9" s="9"/>
      <c r="AB9" s="23">
        <f t="shared" si="0"/>
        <v>222765</v>
      </c>
      <c r="AC9" s="24" t="s">
        <v>228</v>
      </c>
      <c r="AD9" s="25">
        <v>3</v>
      </c>
    </row>
    <row r="10" spans="1:30" ht="32.25" x14ac:dyDescent="0.25">
      <c r="A10" s="9">
        <v>5</v>
      </c>
      <c r="B10" s="9" t="s">
        <v>221</v>
      </c>
      <c r="C10" s="9" t="s">
        <v>222</v>
      </c>
      <c r="D10" s="10" t="s">
        <v>222</v>
      </c>
      <c r="E10" s="10" t="s">
        <v>223</v>
      </c>
      <c r="F10" s="10" t="s">
        <v>224</v>
      </c>
      <c r="G10" s="10" t="s">
        <v>222</v>
      </c>
      <c r="H10" s="10" t="s">
        <v>234</v>
      </c>
      <c r="I10" s="22">
        <v>3</v>
      </c>
      <c r="J10" s="9" t="s">
        <v>237</v>
      </c>
      <c r="K10" s="9" t="s">
        <v>238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>
        <v>1</v>
      </c>
      <c r="Y10" s="9">
        <v>1</v>
      </c>
      <c r="Z10" s="9"/>
      <c r="AA10" s="9"/>
      <c r="AB10" s="23">
        <f t="shared" si="0"/>
        <v>25424</v>
      </c>
      <c r="AC10" s="24" t="s">
        <v>228</v>
      </c>
      <c r="AD10" s="25">
        <v>3</v>
      </c>
    </row>
    <row r="11" spans="1:30" ht="32.25" x14ac:dyDescent="0.25">
      <c r="A11" s="9">
        <v>6</v>
      </c>
      <c r="B11" s="9" t="s">
        <v>221</v>
      </c>
      <c r="C11" s="9" t="s">
        <v>222</v>
      </c>
      <c r="D11" s="10" t="s">
        <v>222</v>
      </c>
      <c r="E11" s="10" t="s">
        <v>223</v>
      </c>
      <c r="F11" s="10" t="s">
        <v>224</v>
      </c>
      <c r="G11" s="10" t="s">
        <v>222</v>
      </c>
      <c r="H11" s="10" t="s">
        <v>239</v>
      </c>
      <c r="I11" s="22">
        <v>5</v>
      </c>
      <c r="J11" s="9" t="s">
        <v>240</v>
      </c>
      <c r="K11" s="9" t="s">
        <v>241</v>
      </c>
      <c r="L11" s="9"/>
      <c r="M11" s="9"/>
      <c r="N11" s="9"/>
      <c r="O11" s="9"/>
      <c r="P11" s="9"/>
      <c r="Q11" s="9">
        <v>15</v>
      </c>
      <c r="R11" s="9"/>
      <c r="S11" s="9"/>
      <c r="T11" s="9"/>
      <c r="U11" s="9"/>
      <c r="V11" s="9">
        <v>3</v>
      </c>
      <c r="W11" s="9"/>
      <c r="X11" s="9"/>
      <c r="Y11" s="9"/>
      <c r="Z11" s="9"/>
      <c r="AA11" s="9"/>
      <c r="AB11" s="23">
        <f t="shared" si="0"/>
        <v>237681</v>
      </c>
      <c r="AC11" s="24" t="s">
        <v>228</v>
      </c>
      <c r="AD11" s="25">
        <v>3</v>
      </c>
    </row>
    <row r="12" spans="1:30" ht="32.25" x14ac:dyDescent="0.25">
      <c r="A12" s="9">
        <v>7</v>
      </c>
      <c r="B12" s="9" t="s">
        <v>221</v>
      </c>
      <c r="C12" s="9" t="s">
        <v>222</v>
      </c>
      <c r="D12" s="10" t="s">
        <v>222</v>
      </c>
      <c r="E12" s="10" t="s">
        <v>223</v>
      </c>
      <c r="F12" s="10" t="s">
        <v>224</v>
      </c>
      <c r="G12" s="10" t="s">
        <v>222</v>
      </c>
      <c r="H12" s="10" t="s">
        <v>242</v>
      </c>
      <c r="I12" s="22">
        <v>2</v>
      </c>
      <c r="J12" s="9" t="s">
        <v>243</v>
      </c>
      <c r="K12" s="9" t="s">
        <v>244</v>
      </c>
      <c r="L12" s="9"/>
      <c r="M12" s="9"/>
      <c r="N12" s="9"/>
      <c r="O12" s="9"/>
      <c r="P12" s="9"/>
      <c r="Q12" s="9">
        <v>10</v>
      </c>
      <c r="R12" s="9"/>
      <c r="S12" s="9"/>
      <c r="T12" s="9"/>
      <c r="U12" s="9"/>
      <c r="V12" s="9">
        <v>3</v>
      </c>
      <c r="W12" s="9"/>
      <c r="X12" s="9"/>
      <c r="Y12" s="9"/>
      <c r="Z12" s="9"/>
      <c r="AA12" s="9"/>
      <c r="AB12" s="23">
        <f t="shared" si="0"/>
        <v>163426</v>
      </c>
      <c r="AC12" s="24" t="s">
        <v>228</v>
      </c>
      <c r="AD12" s="25">
        <v>3</v>
      </c>
    </row>
    <row r="13" spans="1:30" ht="32.25" x14ac:dyDescent="0.25">
      <c r="A13" s="9">
        <v>8</v>
      </c>
      <c r="B13" s="9" t="s">
        <v>221</v>
      </c>
      <c r="C13" s="9" t="s">
        <v>222</v>
      </c>
      <c r="D13" s="10" t="s">
        <v>222</v>
      </c>
      <c r="E13" s="10" t="s">
        <v>223</v>
      </c>
      <c r="F13" s="10" t="s">
        <v>224</v>
      </c>
      <c r="G13" s="10" t="s">
        <v>245</v>
      </c>
      <c r="H13" s="10" t="s">
        <v>246</v>
      </c>
      <c r="I13" s="22">
        <v>2</v>
      </c>
      <c r="J13" s="9" t="s">
        <v>247</v>
      </c>
      <c r="K13" s="9" t="s">
        <v>248</v>
      </c>
      <c r="L13" s="9"/>
      <c r="M13" s="9"/>
      <c r="N13" s="9"/>
      <c r="O13" s="9"/>
      <c r="P13" s="9"/>
      <c r="Q13" s="9">
        <v>10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23">
        <f t="shared" si="0"/>
        <v>148510</v>
      </c>
      <c r="AC13" s="24" t="s">
        <v>228</v>
      </c>
      <c r="AD13" s="25">
        <v>3</v>
      </c>
    </row>
    <row r="14" spans="1:30" ht="32.25" x14ac:dyDescent="0.25">
      <c r="A14" s="9">
        <v>9</v>
      </c>
      <c r="B14" s="9" t="s">
        <v>221</v>
      </c>
      <c r="C14" s="9" t="s">
        <v>222</v>
      </c>
      <c r="D14" s="10" t="s">
        <v>222</v>
      </c>
      <c r="E14" s="10" t="s">
        <v>223</v>
      </c>
      <c r="F14" s="10" t="s">
        <v>224</v>
      </c>
      <c r="G14" s="10" t="s">
        <v>245</v>
      </c>
      <c r="H14" s="10" t="s">
        <v>249</v>
      </c>
      <c r="I14" s="22">
        <v>2</v>
      </c>
      <c r="J14" s="9" t="s">
        <v>250</v>
      </c>
      <c r="K14" s="9" t="s">
        <v>251</v>
      </c>
      <c r="L14" s="9"/>
      <c r="M14" s="9"/>
      <c r="N14" s="9"/>
      <c r="O14" s="9"/>
      <c r="P14" s="9"/>
      <c r="Q14" s="9">
        <v>8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23">
        <f t="shared" si="0"/>
        <v>118808</v>
      </c>
      <c r="AC14" s="24" t="s">
        <v>228</v>
      </c>
      <c r="AD14" s="25">
        <v>3</v>
      </c>
    </row>
    <row r="15" spans="1:30" ht="32.25" x14ac:dyDescent="0.25">
      <c r="A15" s="9">
        <v>10</v>
      </c>
      <c r="B15" s="9" t="s">
        <v>221</v>
      </c>
      <c r="C15" s="9" t="s">
        <v>222</v>
      </c>
      <c r="D15" s="10" t="s">
        <v>222</v>
      </c>
      <c r="E15" s="10" t="s">
        <v>223</v>
      </c>
      <c r="F15" s="10" t="s">
        <v>224</v>
      </c>
      <c r="G15" s="10" t="s">
        <v>222</v>
      </c>
      <c r="H15" s="10" t="s">
        <v>252</v>
      </c>
      <c r="I15" s="22">
        <v>1.5</v>
      </c>
      <c r="J15" s="9" t="s">
        <v>253</v>
      </c>
      <c r="K15" s="9" t="s">
        <v>254</v>
      </c>
      <c r="L15" s="9"/>
      <c r="M15" s="9"/>
      <c r="N15" s="9"/>
      <c r="O15" s="9"/>
      <c r="P15" s="9"/>
      <c r="Q15" s="9">
        <v>20</v>
      </c>
      <c r="R15" s="9"/>
      <c r="S15" s="9"/>
      <c r="T15" s="9"/>
      <c r="U15" s="9"/>
      <c r="V15" s="9">
        <v>4</v>
      </c>
      <c r="W15" s="9"/>
      <c r="X15" s="9"/>
      <c r="Y15" s="9"/>
      <c r="Z15" s="9"/>
      <c r="AA15" s="9"/>
      <c r="AB15" s="23">
        <f t="shared" si="0"/>
        <v>316908</v>
      </c>
      <c r="AC15" s="24" t="s">
        <v>228</v>
      </c>
      <c r="AD15" s="25">
        <v>3</v>
      </c>
    </row>
    <row r="16" spans="1:30" ht="32.25" x14ac:dyDescent="0.25">
      <c r="A16" s="9">
        <v>11</v>
      </c>
      <c r="B16" s="9" t="s">
        <v>221</v>
      </c>
      <c r="C16" s="9" t="s">
        <v>222</v>
      </c>
      <c r="D16" s="10" t="s">
        <v>222</v>
      </c>
      <c r="E16" s="10" t="s">
        <v>223</v>
      </c>
      <c r="F16" s="10" t="s">
        <v>224</v>
      </c>
      <c r="G16" s="10" t="s">
        <v>222</v>
      </c>
      <c r="H16" s="10" t="s">
        <v>252</v>
      </c>
      <c r="I16" s="22">
        <v>3</v>
      </c>
      <c r="J16" s="9" t="s">
        <v>255</v>
      </c>
      <c r="K16" s="9" t="s">
        <v>256</v>
      </c>
      <c r="L16" s="9"/>
      <c r="M16" s="9"/>
      <c r="N16" s="9"/>
      <c r="O16" s="9"/>
      <c r="P16" s="9"/>
      <c r="Q16" s="9">
        <v>7</v>
      </c>
      <c r="R16" s="9"/>
      <c r="S16" s="9"/>
      <c r="T16" s="9"/>
      <c r="U16" s="9"/>
      <c r="V16" s="9">
        <v>2</v>
      </c>
      <c r="W16" s="9"/>
      <c r="X16" s="9"/>
      <c r="Y16" s="9"/>
      <c r="Z16" s="9"/>
      <c r="AA16" s="9"/>
      <c r="AB16" s="23">
        <f t="shared" si="0"/>
        <v>113901</v>
      </c>
      <c r="AC16" s="24" t="s">
        <v>228</v>
      </c>
      <c r="AD16" s="25">
        <v>3</v>
      </c>
    </row>
    <row r="17" spans="1:30" ht="32.25" x14ac:dyDescent="0.25">
      <c r="A17" s="9">
        <v>12</v>
      </c>
      <c r="B17" s="9" t="s">
        <v>221</v>
      </c>
      <c r="C17" s="9" t="s">
        <v>222</v>
      </c>
      <c r="D17" s="10" t="s">
        <v>222</v>
      </c>
      <c r="E17" s="10" t="s">
        <v>223</v>
      </c>
      <c r="F17" s="10" t="s">
        <v>224</v>
      </c>
      <c r="G17" s="10" t="s">
        <v>222</v>
      </c>
      <c r="H17" s="10" t="s">
        <v>257</v>
      </c>
      <c r="I17" s="22">
        <v>1.5</v>
      </c>
      <c r="J17" s="9" t="s">
        <v>258</v>
      </c>
      <c r="K17" s="9" t="s">
        <v>259</v>
      </c>
      <c r="L17" s="9">
        <v>10</v>
      </c>
      <c r="M17" s="9">
        <v>0.7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23">
        <f t="shared" si="0"/>
        <v>247122.9</v>
      </c>
      <c r="AC17" s="24" t="s">
        <v>228</v>
      </c>
      <c r="AD17" s="25">
        <v>3</v>
      </c>
    </row>
    <row r="18" spans="1:30" ht="32.25" x14ac:dyDescent="0.25">
      <c r="A18" s="9">
        <v>13</v>
      </c>
      <c r="B18" s="9" t="s">
        <v>221</v>
      </c>
      <c r="C18" s="9" t="s">
        <v>222</v>
      </c>
      <c r="D18" s="10" t="s">
        <v>222</v>
      </c>
      <c r="E18" s="10" t="s">
        <v>223</v>
      </c>
      <c r="F18" s="10" t="s">
        <v>224</v>
      </c>
      <c r="G18" s="10" t="s">
        <v>222</v>
      </c>
      <c r="H18" s="10" t="s">
        <v>260</v>
      </c>
      <c r="I18" s="22">
        <v>3</v>
      </c>
      <c r="J18" s="9" t="s">
        <v>261</v>
      </c>
      <c r="K18" s="9" t="s">
        <v>262</v>
      </c>
      <c r="L18" s="9"/>
      <c r="M18" s="9"/>
      <c r="N18" s="9"/>
      <c r="O18" s="9"/>
      <c r="P18" s="9"/>
      <c r="Q18" s="9">
        <v>6</v>
      </c>
      <c r="R18" s="9"/>
      <c r="S18" s="9"/>
      <c r="T18" s="9"/>
      <c r="U18" s="9"/>
      <c r="V18" s="9">
        <v>3</v>
      </c>
      <c r="W18" s="9"/>
      <c r="X18" s="9"/>
      <c r="Y18" s="9"/>
      <c r="Z18" s="9"/>
      <c r="AA18" s="9"/>
      <c r="AB18" s="23">
        <f t="shared" si="0"/>
        <v>104022</v>
      </c>
      <c r="AC18" s="24" t="s">
        <v>228</v>
      </c>
      <c r="AD18" s="25">
        <v>3</v>
      </c>
    </row>
    <row r="19" spans="1:30" ht="32.25" x14ac:dyDescent="0.25">
      <c r="A19" s="9">
        <v>14</v>
      </c>
      <c r="B19" s="9" t="s">
        <v>221</v>
      </c>
      <c r="C19" s="9" t="s">
        <v>222</v>
      </c>
      <c r="D19" s="10" t="s">
        <v>222</v>
      </c>
      <c r="E19" s="10" t="s">
        <v>223</v>
      </c>
      <c r="F19" s="10" t="s">
        <v>224</v>
      </c>
      <c r="G19" s="10" t="s">
        <v>222</v>
      </c>
      <c r="H19" s="10" t="s">
        <v>263</v>
      </c>
      <c r="I19" s="22">
        <v>3</v>
      </c>
      <c r="J19" s="9" t="s">
        <v>264</v>
      </c>
      <c r="K19" s="9" t="s">
        <v>265</v>
      </c>
      <c r="L19" s="9">
        <v>10</v>
      </c>
      <c r="M19" s="9">
        <v>0.6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23">
        <f t="shared" si="0"/>
        <v>221358.19999999998</v>
      </c>
      <c r="AC19" s="24" t="s">
        <v>228</v>
      </c>
      <c r="AD19" s="25">
        <v>3</v>
      </c>
    </row>
    <row r="20" spans="1:30" ht="32.25" x14ac:dyDescent="0.25">
      <c r="A20" s="9">
        <v>15</v>
      </c>
      <c r="B20" s="9" t="s">
        <v>221</v>
      </c>
      <c r="C20" s="9" t="s">
        <v>222</v>
      </c>
      <c r="D20" s="10" t="s">
        <v>222</v>
      </c>
      <c r="E20" s="10" t="s">
        <v>223</v>
      </c>
      <c r="F20" s="10" t="s">
        <v>224</v>
      </c>
      <c r="G20" s="10" t="s">
        <v>222</v>
      </c>
      <c r="H20" s="10" t="s">
        <v>266</v>
      </c>
      <c r="I20" s="22">
        <v>2</v>
      </c>
      <c r="J20" s="9" t="s">
        <v>267</v>
      </c>
      <c r="K20" s="9" t="s">
        <v>268</v>
      </c>
      <c r="L20" s="9">
        <v>10</v>
      </c>
      <c r="M20" s="9">
        <v>0.6</v>
      </c>
      <c r="N20" s="9"/>
      <c r="O20" s="9"/>
      <c r="P20" s="9"/>
      <c r="Q20" s="9"/>
      <c r="R20" s="9"/>
      <c r="S20" s="9">
        <v>15</v>
      </c>
      <c r="T20" s="9"/>
      <c r="U20" s="9"/>
      <c r="V20" s="9">
        <v>5</v>
      </c>
      <c r="W20" s="9"/>
      <c r="X20" s="9"/>
      <c r="Y20" s="9"/>
      <c r="Z20" s="9"/>
      <c r="AA20" s="9"/>
      <c r="AB20" s="23">
        <f t="shared" si="0"/>
        <v>519533.19999999995</v>
      </c>
      <c r="AC20" s="24" t="s">
        <v>228</v>
      </c>
      <c r="AD20" s="25">
        <v>3</v>
      </c>
    </row>
    <row r="21" spans="1:30" ht="32.25" x14ac:dyDescent="0.25">
      <c r="A21" s="9">
        <v>16</v>
      </c>
      <c r="B21" s="9" t="s">
        <v>221</v>
      </c>
      <c r="C21" s="9" t="s">
        <v>222</v>
      </c>
      <c r="D21" s="10" t="s">
        <v>222</v>
      </c>
      <c r="E21" s="10" t="s">
        <v>223</v>
      </c>
      <c r="F21" s="10" t="s">
        <v>224</v>
      </c>
      <c r="G21" s="10" t="s">
        <v>222</v>
      </c>
      <c r="H21" s="10" t="s">
        <v>269</v>
      </c>
      <c r="I21" s="22">
        <v>1.5</v>
      </c>
      <c r="J21" s="9" t="s">
        <v>270</v>
      </c>
      <c r="K21" s="9" t="s">
        <v>271</v>
      </c>
      <c r="L21" s="9"/>
      <c r="M21" s="9"/>
      <c r="N21" s="9"/>
      <c r="O21" s="9"/>
      <c r="P21" s="9"/>
      <c r="Q21" s="9"/>
      <c r="R21" s="9"/>
      <c r="S21" s="9">
        <v>5</v>
      </c>
      <c r="T21" s="9"/>
      <c r="U21" s="9"/>
      <c r="V21" s="9">
        <v>2</v>
      </c>
      <c r="W21" s="9"/>
      <c r="X21" s="9"/>
      <c r="Y21" s="9"/>
      <c r="Z21" s="9"/>
      <c r="AA21" s="9"/>
      <c r="AB21" s="23">
        <f t="shared" si="0"/>
        <v>101049</v>
      </c>
      <c r="AC21" s="24" t="s">
        <v>228</v>
      </c>
      <c r="AD21" s="25">
        <v>3</v>
      </c>
    </row>
    <row r="22" spans="1:30" ht="32.25" x14ac:dyDescent="0.25">
      <c r="A22" s="9">
        <v>17</v>
      </c>
      <c r="B22" s="9" t="s">
        <v>221</v>
      </c>
      <c r="C22" s="9" t="s">
        <v>222</v>
      </c>
      <c r="D22" s="10" t="s">
        <v>222</v>
      </c>
      <c r="E22" s="10" t="s">
        <v>222</v>
      </c>
      <c r="F22" s="10" t="s">
        <v>224</v>
      </c>
      <c r="G22" s="10" t="s">
        <v>222</v>
      </c>
      <c r="H22" s="10" t="s">
        <v>269</v>
      </c>
      <c r="I22" s="22">
        <v>1</v>
      </c>
      <c r="J22" s="9" t="s">
        <v>272</v>
      </c>
      <c r="K22" s="9" t="s">
        <v>273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v>6</v>
      </c>
      <c r="Z22" s="9"/>
      <c r="AA22" s="9"/>
      <c r="AB22" s="23">
        <f t="shared" si="0"/>
        <v>18144</v>
      </c>
      <c r="AC22" s="24" t="s">
        <v>228</v>
      </c>
      <c r="AD22" s="25">
        <v>3</v>
      </c>
    </row>
    <row r="23" spans="1:30" ht="32.25" x14ac:dyDescent="0.25">
      <c r="A23" s="9">
        <v>18</v>
      </c>
      <c r="B23" s="9" t="s">
        <v>221</v>
      </c>
      <c r="C23" s="9" t="s">
        <v>222</v>
      </c>
      <c r="D23" s="10" t="s">
        <v>222</v>
      </c>
      <c r="E23" s="26" t="s">
        <v>274</v>
      </c>
      <c r="F23" s="10" t="s">
        <v>224</v>
      </c>
      <c r="G23" s="26" t="s">
        <v>245</v>
      </c>
      <c r="H23" s="10" t="s">
        <v>275</v>
      </c>
      <c r="I23" s="22">
        <v>2</v>
      </c>
      <c r="J23" s="9" t="s">
        <v>276</v>
      </c>
      <c r="K23" s="9" t="s">
        <v>277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>
        <v>2</v>
      </c>
      <c r="Y23" s="9"/>
      <c r="Z23" s="9"/>
      <c r="AA23" s="9"/>
      <c r="AB23" s="23">
        <f t="shared" si="0"/>
        <v>44800</v>
      </c>
      <c r="AC23" s="24" t="s">
        <v>228</v>
      </c>
      <c r="AD23" s="25">
        <v>3</v>
      </c>
    </row>
    <row r="24" spans="1:30" ht="32.25" x14ac:dyDescent="0.25">
      <c r="A24" s="9">
        <v>19</v>
      </c>
      <c r="B24" s="9" t="s">
        <v>221</v>
      </c>
      <c r="C24" s="10" t="s">
        <v>278</v>
      </c>
      <c r="D24" s="10" t="s">
        <v>279</v>
      </c>
      <c r="E24" s="10" t="s">
        <v>279</v>
      </c>
      <c r="F24" s="130" t="s">
        <v>280</v>
      </c>
      <c r="G24" s="130" t="s">
        <v>281</v>
      </c>
      <c r="H24" s="132" t="s">
        <v>282</v>
      </c>
      <c r="I24" s="22">
        <v>5</v>
      </c>
      <c r="J24" s="9" t="s">
        <v>283</v>
      </c>
      <c r="K24" s="9" t="s">
        <v>284</v>
      </c>
      <c r="L24" s="130">
        <v>73</v>
      </c>
      <c r="M24" s="130">
        <v>9.5790000000000006</v>
      </c>
      <c r="N24" s="130">
        <v>19</v>
      </c>
      <c r="O24" s="130"/>
      <c r="P24" s="130"/>
      <c r="Q24" s="130">
        <v>50</v>
      </c>
      <c r="R24" s="130"/>
      <c r="S24" s="130"/>
      <c r="T24" s="130"/>
      <c r="U24" s="130">
        <v>5.12</v>
      </c>
      <c r="V24" s="130">
        <v>14</v>
      </c>
      <c r="W24" s="130">
        <v>48</v>
      </c>
      <c r="X24" s="130">
        <v>28</v>
      </c>
      <c r="Y24" s="130">
        <v>256</v>
      </c>
      <c r="Z24" s="130"/>
      <c r="AA24" s="130">
        <v>1</v>
      </c>
      <c r="AB24" s="23">
        <f t="shared" si="0"/>
        <v>13705771.973000001</v>
      </c>
      <c r="AC24" s="24" t="s">
        <v>228</v>
      </c>
      <c r="AD24" s="25">
        <v>3</v>
      </c>
    </row>
    <row r="25" spans="1:30" ht="32.25" x14ac:dyDescent="0.25">
      <c r="A25" s="9">
        <v>20</v>
      </c>
      <c r="B25" s="9" t="s">
        <v>221</v>
      </c>
      <c r="C25" s="10" t="s">
        <v>278</v>
      </c>
      <c r="D25" s="10" t="s">
        <v>279</v>
      </c>
      <c r="E25" s="10" t="s">
        <v>279</v>
      </c>
      <c r="F25" s="130"/>
      <c r="G25" s="130"/>
      <c r="H25" s="132"/>
      <c r="I25" s="9"/>
      <c r="J25" s="9" t="s">
        <v>285</v>
      </c>
      <c r="K25" s="9" t="s">
        <v>286</v>
      </c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23"/>
      <c r="AC25" s="24" t="s">
        <v>228</v>
      </c>
      <c r="AD25" s="25">
        <v>3</v>
      </c>
    </row>
    <row r="26" spans="1:30" ht="32.25" x14ac:dyDescent="0.25">
      <c r="A26" s="9">
        <v>21</v>
      </c>
      <c r="B26" s="9" t="s">
        <v>221</v>
      </c>
      <c r="C26" s="10" t="s">
        <v>278</v>
      </c>
      <c r="D26" s="10" t="s">
        <v>279</v>
      </c>
      <c r="E26" s="10" t="s">
        <v>279</v>
      </c>
      <c r="F26" s="9" t="s">
        <v>280</v>
      </c>
      <c r="G26" s="9" t="s">
        <v>281</v>
      </c>
      <c r="H26" s="10" t="s">
        <v>287</v>
      </c>
      <c r="I26" s="22">
        <v>1</v>
      </c>
      <c r="J26" s="9" t="s">
        <v>288</v>
      </c>
      <c r="K26" s="9" t="s">
        <v>289</v>
      </c>
      <c r="L26" s="9">
        <v>25</v>
      </c>
      <c r="M26" s="9">
        <v>1.4419999999999999</v>
      </c>
      <c r="N26" s="9">
        <v>8</v>
      </c>
      <c r="O26" s="9"/>
      <c r="P26" s="9"/>
      <c r="Q26" s="9">
        <v>8</v>
      </c>
      <c r="R26" s="9"/>
      <c r="S26" s="9"/>
      <c r="T26" s="9"/>
      <c r="U26" s="9">
        <v>1.4</v>
      </c>
      <c r="V26" s="9">
        <v>6</v>
      </c>
      <c r="W26" s="9">
        <v>11</v>
      </c>
      <c r="X26" s="9">
        <v>10</v>
      </c>
      <c r="Y26" s="9">
        <v>68</v>
      </c>
      <c r="Z26" s="9"/>
      <c r="AA26" s="9"/>
      <c r="AB26" s="23">
        <f t="shared" si="0"/>
        <v>3307458.1739999996</v>
      </c>
      <c r="AC26" s="24" t="s">
        <v>228</v>
      </c>
      <c r="AD26" s="25">
        <v>3</v>
      </c>
    </row>
    <row r="27" spans="1:30" x14ac:dyDescent="0.25">
      <c r="I27" s="44">
        <f>SUM(I6:I26)</f>
        <v>49.5</v>
      </c>
      <c r="J27" s="44">
        <f t="shared" ref="J27:AB27" si="1">SUM(J6:J26)</f>
        <v>0</v>
      </c>
      <c r="K27" s="44">
        <f t="shared" si="1"/>
        <v>0</v>
      </c>
      <c r="L27" s="44">
        <f t="shared" si="1"/>
        <v>128</v>
      </c>
      <c r="M27" s="45">
        <f t="shared" si="1"/>
        <v>12.921000000000001</v>
      </c>
      <c r="N27" s="44">
        <f t="shared" si="1"/>
        <v>27</v>
      </c>
      <c r="O27" s="44">
        <f t="shared" si="1"/>
        <v>0</v>
      </c>
      <c r="P27" s="44">
        <f t="shared" si="1"/>
        <v>0</v>
      </c>
      <c r="Q27" s="44">
        <f t="shared" si="1"/>
        <v>154</v>
      </c>
      <c r="R27" s="44">
        <f t="shared" si="1"/>
        <v>0</v>
      </c>
      <c r="S27" s="44">
        <f t="shared" si="1"/>
        <v>20</v>
      </c>
      <c r="T27" s="44">
        <f t="shared" si="1"/>
        <v>0</v>
      </c>
      <c r="U27" s="42">
        <f t="shared" si="1"/>
        <v>6.52</v>
      </c>
      <c r="V27" s="44">
        <f t="shared" si="1"/>
        <v>42</v>
      </c>
      <c r="W27" s="44">
        <f t="shared" si="1"/>
        <v>59</v>
      </c>
      <c r="X27" s="44">
        <f t="shared" si="1"/>
        <v>43</v>
      </c>
      <c r="Y27" s="44">
        <f t="shared" si="1"/>
        <v>331</v>
      </c>
      <c r="Z27" s="44">
        <f t="shared" si="1"/>
        <v>0</v>
      </c>
      <c r="AA27" s="44">
        <f t="shared" si="1"/>
        <v>1</v>
      </c>
      <c r="AB27" s="43">
        <f t="shared" si="1"/>
        <v>19735737.447000001</v>
      </c>
    </row>
  </sheetData>
  <mergeCells count="4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O3:Q3"/>
    <mergeCell ref="R3:T3"/>
    <mergeCell ref="U3:U4"/>
    <mergeCell ref="V3:V4"/>
    <mergeCell ref="AB3:AB5"/>
    <mergeCell ref="F24:F25"/>
    <mergeCell ref="G24:G25"/>
    <mergeCell ref="H24:H25"/>
    <mergeCell ref="L24:L25"/>
    <mergeCell ref="M24:M25"/>
    <mergeCell ref="S24:S25"/>
    <mergeCell ref="W3:W4"/>
    <mergeCell ref="X3:X4"/>
    <mergeCell ref="Y3:Y4"/>
    <mergeCell ref="Z3:AA3"/>
    <mergeCell ref="Z24:Z25"/>
    <mergeCell ref="AA24:AA25"/>
    <mergeCell ref="T24:T25"/>
    <mergeCell ref="U24:U25"/>
    <mergeCell ref="V24:V25"/>
    <mergeCell ref="W24:W25"/>
    <mergeCell ref="X24:X25"/>
    <mergeCell ref="Y24:Y25"/>
    <mergeCell ref="N24:N25"/>
    <mergeCell ref="O24:O25"/>
    <mergeCell ref="P24:P25"/>
    <mergeCell ref="Q24:Q25"/>
    <mergeCell ref="R24:R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>
      <pane ySplit="4" topLeftCell="A5" activePane="bottomLeft" state="frozen"/>
      <selection pane="bottomLeft" activeCell="G8" sqref="G8"/>
    </sheetView>
  </sheetViews>
  <sheetFormatPr defaultRowHeight="15" x14ac:dyDescent="0.25"/>
  <cols>
    <col min="1" max="1" width="5.7109375" customWidth="1"/>
    <col min="2" max="2" width="18" customWidth="1"/>
    <col min="3" max="3" width="13.85546875" customWidth="1"/>
    <col min="4" max="4" width="12.28515625" customWidth="1"/>
    <col min="5" max="5" width="13.5703125" customWidth="1"/>
    <col min="6" max="7" width="11.7109375" customWidth="1"/>
  </cols>
  <sheetData>
    <row r="1" spans="1:23" ht="19.5" customHeight="1" x14ac:dyDescent="0.25">
      <c r="A1" s="129" t="s">
        <v>797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8"/>
      <c r="U1" s="8"/>
      <c r="V1" s="8"/>
      <c r="W1" s="8"/>
    </row>
    <row r="2" spans="1:23" ht="15" customHeight="1" x14ac:dyDescent="0.25">
      <c r="A2" s="118" t="s">
        <v>1</v>
      </c>
      <c r="B2" s="118" t="s">
        <v>3</v>
      </c>
      <c r="C2" s="118" t="s">
        <v>6</v>
      </c>
      <c r="D2" s="118" t="s">
        <v>7</v>
      </c>
      <c r="E2" s="118" t="s">
        <v>8</v>
      </c>
      <c r="F2" s="118" t="s">
        <v>10</v>
      </c>
      <c r="G2" s="118"/>
      <c r="H2" s="118" t="s">
        <v>11</v>
      </c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2"/>
    </row>
    <row r="3" spans="1:23" ht="15" customHeight="1" x14ac:dyDescent="0.25">
      <c r="A3" s="118"/>
      <c r="B3" s="118"/>
      <c r="C3" s="118"/>
      <c r="D3" s="118"/>
      <c r="E3" s="118"/>
      <c r="F3" s="118" t="s">
        <v>12</v>
      </c>
      <c r="G3" s="118"/>
      <c r="H3" s="120" t="s">
        <v>778</v>
      </c>
      <c r="I3" s="120" t="s">
        <v>798</v>
      </c>
      <c r="J3" s="120" t="s">
        <v>546</v>
      </c>
      <c r="K3" s="120" t="s">
        <v>547</v>
      </c>
      <c r="L3" s="120"/>
      <c r="M3" s="120"/>
      <c r="N3" s="120" t="s">
        <v>548</v>
      </c>
      <c r="O3" s="120"/>
      <c r="P3" s="120"/>
      <c r="Q3" s="120" t="s">
        <v>18</v>
      </c>
      <c r="R3" s="120" t="s">
        <v>19</v>
      </c>
      <c r="S3" s="120" t="s">
        <v>20</v>
      </c>
      <c r="T3" s="120" t="s">
        <v>549</v>
      </c>
      <c r="U3" s="120" t="s">
        <v>550</v>
      </c>
      <c r="V3" s="120" t="s">
        <v>23</v>
      </c>
      <c r="W3" s="120"/>
    </row>
    <row r="4" spans="1:23" ht="30" x14ac:dyDescent="0.25">
      <c r="A4" s="118"/>
      <c r="B4" s="118"/>
      <c r="C4" s="118"/>
      <c r="D4" s="118"/>
      <c r="E4" s="118"/>
      <c r="F4" s="4" t="s">
        <v>25</v>
      </c>
      <c r="G4" s="4" t="s">
        <v>26</v>
      </c>
      <c r="H4" s="120"/>
      <c r="I4" s="120"/>
      <c r="J4" s="120"/>
      <c r="K4" s="90" t="s">
        <v>777</v>
      </c>
      <c r="L4" s="90" t="s">
        <v>551</v>
      </c>
      <c r="M4" s="90" t="s">
        <v>552</v>
      </c>
      <c r="N4" s="90" t="s">
        <v>551</v>
      </c>
      <c r="O4" s="90" t="s">
        <v>552</v>
      </c>
      <c r="P4" s="90" t="s">
        <v>30</v>
      </c>
      <c r="Q4" s="120"/>
      <c r="R4" s="120"/>
      <c r="S4" s="120"/>
      <c r="T4" s="120"/>
      <c r="U4" s="120"/>
      <c r="V4" s="90" t="s">
        <v>553</v>
      </c>
      <c r="W4" s="90" t="s">
        <v>554</v>
      </c>
    </row>
    <row r="5" spans="1:23" ht="32.25" x14ac:dyDescent="0.25">
      <c r="A5" s="38">
        <v>1</v>
      </c>
      <c r="B5" s="38" t="s">
        <v>387</v>
      </c>
      <c r="C5" s="34" t="s">
        <v>388</v>
      </c>
      <c r="D5" s="34" t="s">
        <v>389</v>
      </c>
      <c r="E5" s="34" t="s">
        <v>390</v>
      </c>
      <c r="F5" s="38" t="s">
        <v>391</v>
      </c>
      <c r="G5" s="38" t="s">
        <v>392</v>
      </c>
      <c r="H5" s="28">
        <v>8</v>
      </c>
      <c r="I5" s="28">
        <v>1</v>
      </c>
      <c r="J5" s="28">
        <v>6</v>
      </c>
      <c r="K5" s="28"/>
      <c r="L5" s="28">
        <v>15</v>
      </c>
      <c r="M5" s="28"/>
      <c r="N5" s="28"/>
      <c r="O5" s="28"/>
      <c r="P5" s="28"/>
      <c r="Q5" s="28"/>
      <c r="R5" s="28">
        <v>10</v>
      </c>
      <c r="S5" s="28">
        <v>15</v>
      </c>
      <c r="T5" s="28">
        <v>3</v>
      </c>
      <c r="U5" s="28">
        <v>30</v>
      </c>
      <c r="V5" s="28"/>
      <c r="W5" s="28"/>
    </row>
    <row r="6" spans="1:23" ht="32.25" x14ac:dyDescent="0.25">
      <c r="A6" s="38">
        <v>2</v>
      </c>
      <c r="B6" s="38" t="s">
        <v>387</v>
      </c>
      <c r="C6" s="34" t="s">
        <v>388</v>
      </c>
      <c r="D6" s="34" t="s">
        <v>389</v>
      </c>
      <c r="E6" s="34" t="s">
        <v>393</v>
      </c>
      <c r="F6" s="38" t="s">
        <v>394</v>
      </c>
      <c r="G6" s="38" t="s">
        <v>395</v>
      </c>
      <c r="H6" s="28">
        <v>5</v>
      </c>
      <c r="I6" s="28">
        <v>0.5</v>
      </c>
      <c r="J6" s="28">
        <v>5</v>
      </c>
      <c r="K6" s="28"/>
      <c r="L6" s="28">
        <v>7</v>
      </c>
      <c r="M6" s="28"/>
      <c r="N6" s="28"/>
      <c r="O6" s="28">
        <v>11</v>
      </c>
      <c r="P6" s="28"/>
      <c r="Q6" s="28"/>
      <c r="R6" s="28">
        <v>5</v>
      </c>
      <c r="S6" s="28">
        <v>7</v>
      </c>
      <c r="T6" s="28">
        <v>2</v>
      </c>
      <c r="U6" s="28">
        <v>14</v>
      </c>
      <c r="V6" s="28"/>
      <c r="W6" s="28"/>
    </row>
    <row r="7" spans="1:23" ht="32.25" x14ac:dyDescent="0.25">
      <c r="A7" s="38">
        <v>3</v>
      </c>
      <c r="B7" s="38" t="s">
        <v>387</v>
      </c>
      <c r="C7" s="34" t="s">
        <v>388</v>
      </c>
      <c r="D7" s="34" t="s">
        <v>389</v>
      </c>
      <c r="E7" s="34" t="s">
        <v>397</v>
      </c>
      <c r="F7" s="38" t="s">
        <v>398</v>
      </c>
      <c r="G7" s="38" t="s">
        <v>399</v>
      </c>
      <c r="H7" s="28">
        <v>8</v>
      </c>
      <c r="I7" s="28">
        <v>0.4</v>
      </c>
      <c r="J7" s="28">
        <v>5</v>
      </c>
      <c r="K7" s="28"/>
      <c r="L7" s="28">
        <v>25</v>
      </c>
      <c r="M7" s="28"/>
      <c r="N7" s="28"/>
      <c r="O7" s="28"/>
      <c r="P7" s="28"/>
      <c r="Q7" s="28"/>
      <c r="R7" s="28">
        <v>10</v>
      </c>
      <c r="S7" s="28">
        <v>33</v>
      </c>
      <c r="T7" s="28">
        <v>2</v>
      </c>
      <c r="U7" s="28">
        <v>50</v>
      </c>
      <c r="V7" s="28"/>
      <c r="W7" s="28"/>
    </row>
    <row r="8" spans="1:23" ht="32.25" x14ac:dyDescent="0.25">
      <c r="A8" s="38">
        <v>4</v>
      </c>
      <c r="B8" s="38" t="s">
        <v>387</v>
      </c>
      <c r="C8" s="34" t="s">
        <v>388</v>
      </c>
      <c r="D8" s="34" t="s">
        <v>389</v>
      </c>
      <c r="E8" s="34" t="s">
        <v>397</v>
      </c>
      <c r="F8" s="38" t="s">
        <v>400</v>
      </c>
      <c r="G8" s="38" t="s">
        <v>401</v>
      </c>
      <c r="H8" s="28">
        <v>6</v>
      </c>
      <c r="I8" s="28">
        <v>0.3</v>
      </c>
      <c r="J8" s="28">
        <v>3</v>
      </c>
      <c r="K8" s="28"/>
      <c r="L8" s="28">
        <v>10</v>
      </c>
      <c r="M8" s="28"/>
      <c r="N8" s="28"/>
      <c r="O8" s="28"/>
      <c r="P8" s="28"/>
      <c r="Q8" s="28"/>
      <c r="R8" s="28">
        <v>8</v>
      </c>
      <c r="S8" s="28">
        <v>16</v>
      </c>
      <c r="T8" s="28">
        <v>1</v>
      </c>
      <c r="U8" s="28">
        <v>20</v>
      </c>
      <c r="V8" s="28"/>
      <c r="W8" s="28"/>
    </row>
    <row r="9" spans="1:23" ht="32.25" x14ac:dyDescent="0.25">
      <c r="A9" s="38">
        <v>5</v>
      </c>
      <c r="B9" s="38" t="s">
        <v>387</v>
      </c>
      <c r="C9" s="34" t="s">
        <v>388</v>
      </c>
      <c r="D9" s="34" t="s">
        <v>389</v>
      </c>
      <c r="E9" s="34" t="s">
        <v>402</v>
      </c>
      <c r="F9" s="38" t="s">
        <v>403</v>
      </c>
      <c r="G9" s="38" t="s">
        <v>404</v>
      </c>
      <c r="H9" s="28">
        <v>5</v>
      </c>
      <c r="I9" s="28">
        <v>0.5</v>
      </c>
      <c r="J9" s="28">
        <v>3</v>
      </c>
      <c r="K9" s="28"/>
      <c r="L9" s="28">
        <v>10</v>
      </c>
      <c r="M9" s="28"/>
      <c r="N9" s="28"/>
      <c r="O9" s="28"/>
      <c r="P9" s="28"/>
      <c r="Q9" s="28"/>
      <c r="R9" s="28">
        <v>5</v>
      </c>
      <c r="S9" s="28">
        <v>10</v>
      </c>
      <c r="T9" s="28">
        <v>1</v>
      </c>
      <c r="U9" s="28">
        <v>20</v>
      </c>
      <c r="V9" s="28"/>
      <c r="W9" s="28"/>
    </row>
    <row r="10" spans="1:23" ht="32.25" x14ac:dyDescent="0.25">
      <c r="A10" s="38">
        <v>6</v>
      </c>
      <c r="B10" s="38" t="s">
        <v>387</v>
      </c>
      <c r="C10" s="34" t="s">
        <v>388</v>
      </c>
      <c r="D10" s="34" t="s">
        <v>389</v>
      </c>
      <c r="E10" s="34" t="s">
        <v>396</v>
      </c>
      <c r="F10" s="38" t="s">
        <v>405</v>
      </c>
      <c r="G10" s="38" t="s">
        <v>406</v>
      </c>
      <c r="H10" s="28">
        <v>9</v>
      </c>
      <c r="I10" s="28">
        <v>0.8</v>
      </c>
      <c r="J10" s="28">
        <v>7</v>
      </c>
      <c r="K10" s="28"/>
      <c r="L10" s="28">
        <v>20</v>
      </c>
      <c r="M10" s="28"/>
      <c r="N10" s="28"/>
      <c r="O10" s="28"/>
      <c r="P10" s="28"/>
      <c r="Q10" s="28"/>
      <c r="R10" s="28">
        <v>12</v>
      </c>
      <c r="S10" s="28">
        <v>20</v>
      </c>
      <c r="T10" s="28">
        <v>2</v>
      </c>
      <c r="U10" s="28">
        <v>40</v>
      </c>
      <c r="V10" s="28"/>
      <c r="W10" s="47">
        <v>1</v>
      </c>
    </row>
    <row r="11" spans="1:23" ht="32.25" x14ac:dyDescent="0.25">
      <c r="A11" s="38">
        <v>7</v>
      </c>
      <c r="B11" s="38" t="s">
        <v>387</v>
      </c>
      <c r="C11" s="34" t="s">
        <v>388</v>
      </c>
      <c r="D11" s="34" t="s">
        <v>389</v>
      </c>
      <c r="E11" s="34" t="s">
        <v>407</v>
      </c>
      <c r="F11" s="38" t="s">
        <v>408</v>
      </c>
      <c r="G11" s="38" t="s">
        <v>409</v>
      </c>
      <c r="H11" s="28">
        <v>5</v>
      </c>
      <c r="I11" s="28">
        <v>0.3</v>
      </c>
      <c r="J11" s="28">
        <v>3</v>
      </c>
      <c r="K11" s="28"/>
      <c r="L11" s="28">
        <v>8</v>
      </c>
      <c r="M11" s="28"/>
      <c r="N11" s="28"/>
      <c r="O11" s="28"/>
      <c r="P11" s="28"/>
      <c r="Q11" s="28"/>
      <c r="R11" s="28">
        <v>3</v>
      </c>
      <c r="S11" s="28">
        <v>8</v>
      </c>
      <c r="T11" s="28">
        <v>1</v>
      </c>
      <c r="U11" s="28">
        <v>16</v>
      </c>
      <c r="V11" s="28"/>
      <c r="W11" s="28"/>
    </row>
    <row r="12" spans="1:23" ht="32.25" x14ac:dyDescent="0.25">
      <c r="A12" s="38">
        <v>8</v>
      </c>
      <c r="B12" s="38" t="s">
        <v>387</v>
      </c>
      <c r="C12" s="34" t="s">
        <v>388</v>
      </c>
      <c r="D12" s="34" t="s">
        <v>389</v>
      </c>
      <c r="E12" s="34" t="s">
        <v>407</v>
      </c>
      <c r="F12" s="38" t="s">
        <v>410</v>
      </c>
      <c r="G12" s="38" t="s">
        <v>411</v>
      </c>
      <c r="H12" s="28">
        <v>4</v>
      </c>
      <c r="I12" s="28">
        <v>0.2</v>
      </c>
      <c r="J12" s="28">
        <v>3</v>
      </c>
      <c r="K12" s="28"/>
      <c r="L12" s="28">
        <v>7</v>
      </c>
      <c r="M12" s="28"/>
      <c r="N12" s="28"/>
      <c r="O12" s="28"/>
      <c r="P12" s="28"/>
      <c r="Q12" s="28"/>
      <c r="R12" s="28">
        <v>3</v>
      </c>
      <c r="S12" s="28">
        <v>7</v>
      </c>
      <c r="T12" s="28">
        <v>1</v>
      </c>
      <c r="U12" s="28">
        <v>14</v>
      </c>
      <c r="V12" s="28"/>
      <c r="W12" s="28"/>
    </row>
    <row r="13" spans="1:23" ht="32.25" x14ac:dyDescent="0.25">
      <c r="A13" s="38">
        <v>9</v>
      </c>
      <c r="B13" s="38" t="s">
        <v>387</v>
      </c>
      <c r="C13" s="34" t="s">
        <v>388</v>
      </c>
      <c r="D13" s="34" t="s">
        <v>389</v>
      </c>
      <c r="E13" s="34" t="s">
        <v>412</v>
      </c>
      <c r="F13" s="38" t="s">
        <v>413</v>
      </c>
      <c r="G13" s="38" t="s">
        <v>414</v>
      </c>
      <c r="H13" s="28">
        <v>8</v>
      </c>
      <c r="I13" s="28">
        <v>0.7</v>
      </c>
      <c r="J13" s="28">
        <v>5</v>
      </c>
      <c r="K13" s="28"/>
      <c r="L13" s="28">
        <v>18</v>
      </c>
      <c r="M13" s="28"/>
      <c r="N13" s="28"/>
      <c r="O13" s="28"/>
      <c r="P13" s="28"/>
      <c r="Q13" s="48"/>
      <c r="R13" s="28">
        <v>10</v>
      </c>
      <c r="S13" s="28">
        <v>18</v>
      </c>
      <c r="T13" s="28">
        <v>2</v>
      </c>
      <c r="U13" s="28">
        <v>36</v>
      </c>
      <c r="V13" s="28"/>
      <c r="W13" s="28"/>
    </row>
    <row r="14" spans="1:23" ht="32.25" x14ac:dyDescent="0.25">
      <c r="A14" s="38">
        <v>10</v>
      </c>
      <c r="B14" s="38" t="s">
        <v>387</v>
      </c>
      <c r="C14" s="34" t="s">
        <v>388</v>
      </c>
      <c r="D14" s="34" t="s">
        <v>389</v>
      </c>
      <c r="E14" s="34" t="s">
        <v>412</v>
      </c>
      <c r="F14" s="38" t="s">
        <v>415</v>
      </c>
      <c r="G14" s="38" t="s">
        <v>416</v>
      </c>
      <c r="H14" s="28">
        <v>5</v>
      </c>
      <c r="I14" s="28">
        <v>0.5</v>
      </c>
      <c r="J14" s="28">
        <v>3</v>
      </c>
      <c r="K14" s="28"/>
      <c r="L14" s="28">
        <v>9</v>
      </c>
      <c r="M14" s="28"/>
      <c r="N14" s="28"/>
      <c r="O14" s="28"/>
      <c r="P14" s="28"/>
      <c r="Q14" s="28"/>
      <c r="R14" s="28">
        <v>4</v>
      </c>
      <c r="S14" s="28">
        <v>9</v>
      </c>
      <c r="T14" s="28">
        <v>1</v>
      </c>
      <c r="U14" s="28">
        <v>18</v>
      </c>
      <c r="V14" s="28"/>
      <c r="W14" s="28"/>
    </row>
    <row r="15" spans="1:23" ht="32.25" x14ac:dyDescent="0.25">
      <c r="A15" s="38">
        <v>11</v>
      </c>
      <c r="B15" s="38" t="s">
        <v>387</v>
      </c>
      <c r="C15" s="34" t="s">
        <v>388</v>
      </c>
      <c r="D15" s="34" t="s">
        <v>389</v>
      </c>
      <c r="E15" s="34" t="s">
        <v>417</v>
      </c>
      <c r="F15" s="38" t="s">
        <v>418</v>
      </c>
      <c r="G15" s="38" t="s">
        <v>419</v>
      </c>
      <c r="H15" s="28">
        <v>6</v>
      </c>
      <c r="I15" s="28">
        <v>0.4</v>
      </c>
      <c r="J15" s="28">
        <v>4</v>
      </c>
      <c r="K15" s="28"/>
      <c r="L15" s="28">
        <v>8</v>
      </c>
      <c r="M15" s="28"/>
      <c r="N15" s="28"/>
      <c r="O15" s="28"/>
      <c r="P15" s="28"/>
      <c r="Q15" s="28"/>
      <c r="R15" s="28">
        <v>5</v>
      </c>
      <c r="S15" s="28">
        <v>8</v>
      </c>
      <c r="T15" s="28">
        <v>1</v>
      </c>
      <c r="U15" s="28">
        <v>16</v>
      </c>
      <c r="V15" s="28"/>
      <c r="W15" s="28"/>
    </row>
    <row r="16" spans="1:23" ht="32.25" x14ac:dyDescent="0.25">
      <c r="A16" s="38">
        <v>12</v>
      </c>
      <c r="B16" s="38" t="s">
        <v>387</v>
      </c>
      <c r="C16" s="34" t="s">
        <v>388</v>
      </c>
      <c r="D16" s="34" t="s">
        <v>389</v>
      </c>
      <c r="E16" s="34" t="s">
        <v>420</v>
      </c>
      <c r="F16" s="38" t="s">
        <v>421</v>
      </c>
      <c r="G16" s="38" t="s">
        <v>422</v>
      </c>
      <c r="H16" s="28">
        <v>4</v>
      </c>
      <c r="I16" s="28">
        <v>0.2</v>
      </c>
      <c r="J16" s="28">
        <v>2</v>
      </c>
      <c r="K16" s="28"/>
      <c r="L16" s="28">
        <v>5</v>
      </c>
      <c r="M16" s="28"/>
      <c r="N16" s="28"/>
      <c r="O16" s="28"/>
      <c r="P16" s="28"/>
      <c r="Q16" s="28"/>
      <c r="R16" s="28">
        <v>2</v>
      </c>
      <c r="S16" s="28">
        <v>5</v>
      </c>
      <c r="T16" s="28">
        <v>1</v>
      </c>
      <c r="U16" s="28">
        <v>10</v>
      </c>
      <c r="V16" s="28"/>
      <c r="W16" s="28"/>
    </row>
    <row r="17" spans="1:23" ht="32.25" x14ac:dyDescent="0.25">
      <c r="A17" s="38">
        <v>13</v>
      </c>
      <c r="B17" s="38" t="s">
        <v>387</v>
      </c>
      <c r="C17" s="34" t="s">
        <v>388</v>
      </c>
      <c r="D17" s="34" t="s">
        <v>389</v>
      </c>
      <c r="E17" s="34" t="s">
        <v>423</v>
      </c>
      <c r="F17" s="38" t="s">
        <v>424</v>
      </c>
      <c r="G17" s="38" t="s">
        <v>425</v>
      </c>
      <c r="H17" s="28">
        <v>2</v>
      </c>
      <c r="I17" s="28">
        <v>0.1</v>
      </c>
      <c r="J17" s="28">
        <v>2</v>
      </c>
      <c r="K17" s="28"/>
      <c r="L17" s="28">
        <v>7</v>
      </c>
      <c r="M17" s="28"/>
      <c r="N17" s="28"/>
      <c r="O17" s="28"/>
      <c r="P17" s="28"/>
      <c r="Q17" s="28"/>
      <c r="R17" s="28">
        <v>2</v>
      </c>
      <c r="S17" s="28">
        <v>7</v>
      </c>
      <c r="T17" s="28">
        <v>1</v>
      </c>
      <c r="U17" s="28">
        <v>14</v>
      </c>
      <c r="V17" s="28"/>
      <c r="W17" s="28"/>
    </row>
    <row r="18" spans="1:23" ht="32.25" x14ac:dyDescent="0.25">
      <c r="A18" s="38">
        <v>14</v>
      </c>
      <c r="B18" s="38" t="s">
        <v>387</v>
      </c>
      <c r="C18" s="34" t="s">
        <v>388</v>
      </c>
      <c r="D18" s="34" t="s">
        <v>389</v>
      </c>
      <c r="E18" s="34" t="s">
        <v>417</v>
      </c>
      <c r="F18" s="38" t="s">
        <v>426</v>
      </c>
      <c r="G18" s="38" t="s">
        <v>427</v>
      </c>
      <c r="H18" s="28">
        <v>3</v>
      </c>
      <c r="I18" s="28">
        <v>0.2</v>
      </c>
      <c r="J18" s="28">
        <v>2</v>
      </c>
      <c r="K18" s="28"/>
      <c r="L18" s="28">
        <v>8</v>
      </c>
      <c r="M18" s="28"/>
      <c r="N18" s="28"/>
      <c r="O18" s="28"/>
      <c r="P18" s="28"/>
      <c r="Q18" s="28"/>
      <c r="R18" s="28">
        <v>3</v>
      </c>
      <c r="S18" s="28">
        <v>8</v>
      </c>
      <c r="T18" s="28">
        <v>1</v>
      </c>
      <c r="U18" s="28">
        <v>16</v>
      </c>
      <c r="V18" s="28"/>
      <c r="W18" s="28"/>
    </row>
    <row r="19" spans="1:23" ht="32.25" x14ac:dyDescent="0.25">
      <c r="A19" s="38">
        <v>15</v>
      </c>
      <c r="B19" s="38" t="s">
        <v>387</v>
      </c>
      <c r="C19" s="34" t="s">
        <v>388</v>
      </c>
      <c r="D19" s="34" t="s">
        <v>389</v>
      </c>
      <c r="E19" s="34" t="s">
        <v>428</v>
      </c>
      <c r="F19" s="38" t="s">
        <v>429</v>
      </c>
      <c r="G19" s="38" t="s">
        <v>430</v>
      </c>
      <c r="H19" s="28">
        <v>3</v>
      </c>
      <c r="I19" s="28">
        <v>0.2</v>
      </c>
      <c r="J19" s="28">
        <v>3</v>
      </c>
      <c r="K19" s="28"/>
      <c r="L19" s="28">
        <v>10</v>
      </c>
      <c r="M19" s="28"/>
      <c r="N19" s="28"/>
      <c r="O19" s="28"/>
      <c r="P19" s="28"/>
      <c r="Q19" s="28"/>
      <c r="R19" s="28">
        <v>5</v>
      </c>
      <c r="S19" s="28">
        <v>10</v>
      </c>
      <c r="T19" s="28">
        <v>1</v>
      </c>
      <c r="U19" s="28">
        <v>20</v>
      </c>
      <c r="V19" s="28"/>
      <c r="W19" s="28"/>
    </row>
    <row r="20" spans="1:23" ht="32.25" x14ac:dyDescent="0.25">
      <c r="A20" s="38">
        <v>16</v>
      </c>
      <c r="B20" s="38" t="s">
        <v>387</v>
      </c>
      <c r="C20" s="34" t="s">
        <v>388</v>
      </c>
      <c r="D20" s="34" t="s">
        <v>389</v>
      </c>
      <c r="E20" s="34" t="s">
        <v>431</v>
      </c>
      <c r="F20" s="38" t="s">
        <v>432</v>
      </c>
      <c r="G20" s="38" t="s">
        <v>433</v>
      </c>
      <c r="H20" s="28">
        <v>4</v>
      </c>
      <c r="I20" s="28">
        <v>0.3</v>
      </c>
      <c r="J20" s="28">
        <v>5</v>
      </c>
      <c r="K20" s="28"/>
      <c r="L20" s="28">
        <v>11</v>
      </c>
      <c r="M20" s="28"/>
      <c r="N20" s="28"/>
      <c r="O20" s="28"/>
      <c r="P20" s="28"/>
      <c r="Q20" s="28"/>
      <c r="R20" s="28">
        <v>5</v>
      </c>
      <c r="S20" s="28">
        <v>11</v>
      </c>
      <c r="T20" s="28">
        <v>1</v>
      </c>
      <c r="U20" s="28">
        <v>22</v>
      </c>
      <c r="V20" s="28"/>
      <c r="W20" s="28"/>
    </row>
    <row r="21" spans="1:23" ht="32.25" x14ac:dyDescent="0.25">
      <c r="A21" s="38">
        <v>17</v>
      </c>
      <c r="B21" s="38" t="s">
        <v>387</v>
      </c>
      <c r="C21" s="34" t="s">
        <v>388</v>
      </c>
      <c r="D21" s="34" t="s">
        <v>389</v>
      </c>
      <c r="E21" s="34" t="s">
        <v>434</v>
      </c>
      <c r="F21" s="38" t="s">
        <v>435</v>
      </c>
      <c r="G21" s="38" t="s">
        <v>436</v>
      </c>
      <c r="H21" s="28">
        <v>4</v>
      </c>
      <c r="I21" s="28">
        <v>0.3</v>
      </c>
      <c r="J21" s="28">
        <v>5</v>
      </c>
      <c r="K21" s="28"/>
      <c r="L21" s="28">
        <v>5</v>
      </c>
      <c r="M21" s="28"/>
      <c r="N21" s="28"/>
      <c r="O21" s="28"/>
      <c r="P21" s="28"/>
      <c r="Q21" s="28"/>
      <c r="R21" s="28">
        <v>5</v>
      </c>
      <c r="S21" s="28">
        <v>14</v>
      </c>
      <c r="T21" s="28">
        <v>1</v>
      </c>
      <c r="U21" s="28">
        <v>28</v>
      </c>
      <c r="V21" s="28"/>
      <c r="W21" s="28"/>
    </row>
    <row r="22" spans="1:23" ht="32.25" x14ac:dyDescent="0.25">
      <c r="A22" s="38">
        <v>18</v>
      </c>
      <c r="B22" s="38" t="s">
        <v>387</v>
      </c>
      <c r="C22" s="34" t="s">
        <v>388</v>
      </c>
      <c r="D22" s="34" t="s">
        <v>389</v>
      </c>
      <c r="E22" s="34" t="s">
        <v>437</v>
      </c>
      <c r="F22" s="38" t="s">
        <v>438</v>
      </c>
      <c r="G22" s="38" t="s">
        <v>439</v>
      </c>
      <c r="H22" s="28">
        <v>5</v>
      </c>
      <c r="I22" s="28">
        <v>0.2</v>
      </c>
      <c r="J22" s="28">
        <v>3</v>
      </c>
      <c r="K22" s="28"/>
      <c r="L22" s="28">
        <v>14</v>
      </c>
      <c r="M22" s="28"/>
      <c r="N22" s="28"/>
      <c r="O22" s="28"/>
      <c r="P22" s="28"/>
      <c r="Q22" s="28"/>
      <c r="R22" s="28">
        <v>4</v>
      </c>
      <c r="S22" s="28">
        <v>14</v>
      </c>
      <c r="T22" s="28">
        <v>1</v>
      </c>
      <c r="U22" s="28">
        <v>28</v>
      </c>
      <c r="V22" s="28"/>
      <c r="W22" s="28"/>
    </row>
    <row r="23" spans="1:23" ht="32.25" x14ac:dyDescent="0.25">
      <c r="A23" s="38">
        <v>19</v>
      </c>
      <c r="B23" s="38" t="s">
        <v>387</v>
      </c>
      <c r="C23" s="34" t="s">
        <v>388</v>
      </c>
      <c r="D23" s="34" t="s">
        <v>389</v>
      </c>
      <c r="E23" s="34" t="s">
        <v>440</v>
      </c>
      <c r="F23" s="38" t="s">
        <v>441</v>
      </c>
      <c r="G23" s="38" t="s">
        <v>442</v>
      </c>
      <c r="H23" s="28">
        <v>3</v>
      </c>
      <c r="I23" s="28">
        <v>0.3</v>
      </c>
      <c r="J23" s="28">
        <v>3</v>
      </c>
      <c r="K23" s="28"/>
      <c r="L23" s="28">
        <v>13</v>
      </c>
      <c r="M23" s="28"/>
      <c r="N23" s="28"/>
      <c r="O23" s="28"/>
      <c r="P23" s="28"/>
      <c r="Q23" s="28"/>
      <c r="R23" s="28">
        <v>4</v>
      </c>
      <c r="S23" s="28">
        <v>13</v>
      </c>
      <c r="T23" s="28">
        <v>1</v>
      </c>
      <c r="U23" s="28">
        <v>26</v>
      </c>
      <c r="V23" s="28"/>
      <c r="W23" s="28"/>
    </row>
    <row r="24" spans="1:23" ht="32.25" x14ac:dyDescent="0.25">
      <c r="A24" s="38">
        <v>20</v>
      </c>
      <c r="B24" s="38" t="s">
        <v>387</v>
      </c>
      <c r="C24" s="34" t="s">
        <v>388</v>
      </c>
      <c r="D24" s="34" t="s">
        <v>389</v>
      </c>
      <c r="E24" s="34" t="s">
        <v>443</v>
      </c>
      <c r="F24" s="38" t="s">
        <v>444</v>
      </c>
      <c r="G24" s="38" t="s">
        <v>445</v>
      </c>
      <c r="H24" s="28">
        <v>3</v>
      </c>
      <c r="I24" s="28">
        <v>0.2</v>
      </c>
      <c r="J24" s="28">
        <v>4</v>
      </c>
      <c r="K24" s="28"/>
      <c r="L24" s="28">
        <v>11</v>
      </c>
      <c r="M24" s="28"/>
      <c r="N24" s="28"/>
      <c r="O24" s="28"/>
      <c r="P24" s="28"/>
      <c r="Q24" s="28">
        <v>5</v>
      </c>
      <c r="R24" s="28">
        <v>11</v>
      </c>
      <c r="S24" s="28">
        <v>1</v>
      </c>
      <c r="T24" s="28">
        <v>22</v>
      </c>
      <c r="U24" s="28"/>
      <c r="V24" s="28"/>
      <c r="W24" s="28"/>
    </row>
    <row r="25" spans="1:23" ht="32.25" x14ac:dyDescent="0.25">
      <c r="A25" s="38">
        <v>21</v>
      </c>
      <c r="B25" s="38" t="s">
        <v>446</v>
      </c>
      <c r="C25" s="34" t="s">
        <v>388</v>
      </c>
      <c r="D25" s="34" t="s">
        <v>447</v>
      </c>
      <c r="E25" s="34" t="s">
        <v>448</v>
      </c>
      <c r="F25" s="38" t="s">
        <v>449</v>
      </c>
      <c r="G25" s="38" t="s">
        <v>450</v>
      </c>
      <c r="H25" s="28">
        <v>12</v>
      </c>
      <c r="I25" s="28">
        <v>0.3</v>
      </c>
      <c r="J25" s="28">
        <v>3</v>
      </c>
      <c r="K25" s="28"/>
      <c r="L25" s="28">
        <v>14</v>
      </c>
      <c r="M25" s="28">
        <v>5</v>
      </c>
      <c r="N25" s="28"/>
      <c r="O25" s="28"/>
      <c r="P25" s="28"/>
      <c r="Q25" s="28">
        <v>1</v>
      </c>
      <c r="R25" s="28">
        <v>10</v>
      </c>
      <c r="S25" s="28">
        <v>38</v>
      </c>
      <c r="T25" s="28">
        <v>3</v>
      </c>
      <c r="U25" s="28">
        <v>38</v>
      </c>
      <c r="V25" s="28"/>
      <c r="W25" s="28"/>
    </row>
    <row r="26" spans="1:23" ht="32.25" x14ac:dyDescent="0.25">
      <c r="A26" s="38">
        <v>22</v>
      </c>
      <c r="B26" s="38" t="s">
        <v>446</v>
      </c>
      <c r="C26" s="34" t="s">
        <v>388</v>
      </c>
      <c r="D26" s="34" t="s">
        <v>447</v>
      </c>
      <c r="E26" s="34" t="s">
        <v>451</v>
      </c>
      <c r="F26" s="38" t="s">
        <v>452</v>
      </c>
      <c r="G26" s="38" t="s">
        <v>453</v>
      </c>
      <c r="H26" s="28">
        <v>8</v>
      </c>
      <c r="I26" s="28">
        <v>0.3</v>
      </c>
      <c r="J26" s="28">
        <v>3</v>
      </c>
      <c r="K26" s="28"/>
      <c r="L26" s="28">
        <v>12</v>
      </c>
      <c r="M26" s="28"/>
      <c r="N26" s="28"/>
      <c r="O26" s="28"/>
      <c r="P26" s="28"/>
      <c r="Q26" s="28"/>
      <c r="R26" s="28">
        <v>12</v>
      </c>
      <c r="S26" s="28">
        <v>24</v>
      </c>
      <c r="T26" s="28">
        <v>2</v>
      </c>
      <c r="U26" s="28">
        <v>24</v>
      </c>
      <c r="V26" s="28"/>
      <c r="W26" s="28"/>
    </row>
    <row r="27" spans="1:23" x14ac:dyDescent="0.25">
      <c r="F27">
        <f t="shared" ref="F27:W27" si="0">SUM(F5:F26)</f>
        <v>0</v>
      </c>
      <c r="G27">
        <f t="shared" si="0"/>
        <v>0</v>
      </c>
      <c r="H27">
        <f t="shared" si="0"/>
        <v>120</v>
      </c>
      <c r="I27">
        <f t="shared" si="0"/>
        <v>8.2000000000000011</v>
      </c>
      <c r="J27">
        <f t="shared" si="0"/>
        <v>82</v>
      </c>
      <c r="K27">
        <f t="shared" si="0"/>
        <v>0</v>
      </c>
      <c r="L27">
        <f t="shared" si="0"/>
        <v>247</v>
      </c>
      <c r="M27">
        <f t="shared" si="0"/>
        <v>5</v>
      </c>
      <c r="N27">
        <f t="shared" si="0"/>
        <v>0</v>
      </c>
      <c r="O27">
        <f t="shared" si="0"/>
        <v>11</v>
      </c>
      <c r="P27">
        <f t="shared" si="0"/>
        <v>0</v>
      </c>
      <c r="Q27">
        <f t="shared" si="0"/>
        <v>6</v>
      </c>
      <c r="R27">
        <f t="shared" si="0"/>
        <v>138</v>
      </c>
      <c r="S27">
        <f t="shared" si="0"/>
        <v>296</v>
      </c>
      <c r="T27">
        <f t="shared" si="0"/>
        <v>52</v>
      </c>
      <c r="U27">
        <f t="shared" si="0"/>
        <v>500</v>
      </c>
      <c r="V27">
        <f t="shared" si="0"/>
        <v>0</v>
      </c>
      <c r="W27">
        <f t="shared" si="0"/>
        <v>1</v>
      </c>
    </row>
  </sheetData>
  <mergeCells count="20">
    <mergeCell ref="A1:S1"/>
    <mergeCell ref="A2:A4"/>
    <mergeCell ref="B2:B4"/>
    <mergeCell ref="C2:C4"/>
    <mergeCell ref="D2:D4"/>
    <mergeCell ref="E2:E4"/>
    <mergeCell ref="F2:G2"/>
    <mergeCell ref="H2:V2"/>
    <mergeCell ref="F3:G3"/>
    <mergeCell ref="H3:H4"/>
    <mergeCell ref="I3:I4"/>
    <mergeCell ref="J3:J4"/>
    <mergeCell ref="T3:T4"/>
    <mergeCell ref="U3:U4"/>
    <mergeCell ref="V3:W3"/>
    <mergeCell ref="K3:M3"/>
    <mergeCell ref="N3:P3"/>
    <mergeCell ref="Q3:Q4"/>
    <mergeCell ref="R3:R4"/>
    <mergeCell ref="S3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abst. for rev (2)</vt:lpstr>
      <vt:lpstr>Sheet1</vt:lpstr>
      <vt:lpstr>abst.2</vt:lpstr>
      <vt:lpstr>cat-wise abstract</vt:lpstr>
      <vt:lpstr>abstract</vt:lpstr>
      <vt:lpstr>Package-1</vt:lpstr>
      <vt:lpstr>Package-2</vt:lpstr>
      <vt:lpstr>Package-3</vt:lpstr>
      <vt:lpstr>Package-04</vt:lpstr>
      <vt:lpstr>Package-07</vt:lpstr>
      <vt:lpstr>Package-08</vt:lpstr>
      <vt:lpstr>Package-16</vt:lpstr>
      <vt:lpstr>Package-21</vt:lpstr>
      <vt:lpstr>'abst. for rev (2)'!Print_Area</vt:lpstr>
      <vt:lpstr>abst.2!Print_Area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2021-10-07T14:22:43Z</dcterms:modified>
</cp:coreProperties>
</file>